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1760" tabRatio="773" activeTab="5"/>
  </bookViews>
  <sheets>
    <sheet name="прил1 источники" sheetId="1" r:id="rId1"/>
    <sheet name="прил2 источники" sheetId="18" r:id="rId2"/>
    <sheet name="прил3 доходы" sheetId="9" r:id="rId3"/>
    <sheet name="прил4 доходы" sheetId="17" r:id="rId4"/>
    <sheet name="прил5 безвозм" sheetId="10" r:id="rId5"/>
    <sheet name="прил безвоз 6" sheetId="15" r:id="rId6"/>
    <sheet name="список февраль 23" sheetId="19" r:id="rId7"/>
  </sheets>
  <definedNames>
    <definedName name="_xlnm.Print_Titles" localSheetId="2">'прил3 доходы'!#REF!</definedName>
    <definedName name="_xlnm.Print_Titles" localSheetId="3">'прил4 доходы'!#REF!</definedName>
    <definedName name="_xlnm.Print_Titles" localSheetId="4">'прил5 безвозм'!#REF!</definedName>
    <definedName name="_xlnm.Print_Area" localSheetId="2">'прил3 доходы'!$A$1:$C$67</definedName>
    <definedName name="_xlnm.Print_Area" localSheetId="3">'прил4 доходы'!$A$1:$D$67</definedName>
    <definedName name="_xlnm.Print_Area" localSheetId="6">'список февраль 23'!$A$1:$H$22</definedName>
  </definedNames>
  <calcPr calcId="125725"/>
</workbook>
</file>

<file path=xl/calcChain.xml><?xml version="1.0" encoding="utf-8"?>
<calcChain xmlns="http://schemas.openxmlformats.org/spreadsheetml/2006/main">
  <c r="D62" i="17"/>
  <c r="C62"/>
  <c r="A18" i="19" l="1"/>
  <c r="A19" s="1"/>
  <c r="C46" i="10" l="1"/>
  <c r="G21" i="19" l="1"/>
  <c r="G22" s="1"/>
  <c r="F21"/>
  <c r="E21"/>
  <c r="A13"/>
  <c r="A14" s="1"/>
  <c r="A15" s="1"/>
  <c r="A16" s="1"/>
  <c r="A17" s="1"/>
  <c r="A20" s="1"/>
  <c r="F11"/>
  <c r="E11"/>
  <c r="F22" l="1"/>
  <c r="E22"/>
  <c r="D21" i="15"/>
  <c r="C21"/>
  <c r="C23" i="10"/>
  <c r="D41" i="17" l="1"/>
  <c r="C41"/>
  <c r="C36" i="9" l="1"/>
  <c r="C40" l="1"/>
  <c r="C52" i="10"/>
  <c r="C51" s="1"/>
  <c r="C66" i="9" s="1"/>
  <c r="D65" i="17" l="1"/>
  <c r="C65"/>
  <c r="D57"/>
  <c r="C57"/>
  <c r="D54"/>
  <c r="C54"/>
  <c r="D52"/>
  <c r="C52"/>
  <c r="D50"/>
  <c r="C50"/>
  <c r="D49"/>
  <c r="C49"/>
  <c r="D47"/>
  <c r="C47"/>
  <c r="D44"/>
  <c r="C44"/>
  <c r="D43"/>
  <c r="C43"/>
  <c r="D37"/>
  <c r="C37"/>
  <c r="D36"/>
  <c r="C36"/>
  <c r="D34"/>
  <c r="C34"/>
  <c r="D32"/>
  <c r="D31" s="1"/>
  <c r="C32"/>
  <c r="D29"/>
  <c r="C29"/>
  <c r="D26"/>
  <c r="C26"/>
  <c r="C22"/>
  <c r="D22"/>
  <c r="C31" l="1"/>
  <c r="C28" s="1"/>
  <c r="C40"/>
  <c r="C39" s="1"/>
  <c r="D28"/>
  <c r="D40"/>
  <c r="D39" s="1"/>
  <c r="D24"/>
  <c r="C24"/>
  <c r="C49" i="10"/>
  <c r="C48" s="1"/>
  <c r="C47" s="1"/>
  <c r="C65" i="9" s="1"/>
  <c r="C45" i="10"/>
  <c r="C43"/>
  <c r="C40"/>
  <c r="C38"/>
  <c r="C29"/>
  <c r="C27"/>
  <c r="C25"/>
  <c r="C22"/>
  <c r="C21" s="1"/>
  <c r="C61" i="9" s="1"/>
  <c r="C57"/>
  <c r="C55"/>
  <c r="C51"/>
  <c r="C49"/>
  <c r="C48" s="1"/>
  <c r="C46"/>
  <c r="C43"/>
  <c r="C42" s="1"/>
  <c r="C35"/>
  <c r="C33"/>
  <c r="C31"/>
  <c r="C28"/>
  <c r="C25"/>
  <c r="C21"/>
  <c r="D21" i="17" l="1"/>
  <c r="C21"/>
  <c r="C23" i="9"/>
  <c r="C39"/>
  <c r="C38" s="1"/>
  <c r="C42" i="10"/>
  <c r="C64" i="9" s="1"/>
  <c r="C37" i="10"/>
  <c r="C63" i="9" s="1"/>
  <c r="C24" i="10"/>
  <c r="C62" i="9" s="1"/>
  <c r="C54"/>
  <c r="C53" s="1"/>
  <c r="C30"/>
  <c r="C27" s="1"/>
  <c r="C60" l="1"/>
  <c r="C59" s="1"/>
  <c r="C20" i="10"/>
  <c r="C19" s="1"/>
  <c r="C20" i="9"/>
  <c r="D27" i="18"/>
  <c r="C27"/>
  <c r="C67" i="9" l="1"/>
  <c r="C25" i="1" s="1"/>
  <c r="D20" i="15"/>
  <c r="D19" s="1"/>
  <c r="D61" i="17" s="1"/>
  <c r="C20" i="15"/>
  <c r="C19" s="1"/>
  <c r="C61" i="17" s="1"/>
  <c r="D39" i="15" l="1"/>
  <c r="C39"/>
  <c r="D37"/>
  <c r="C37"/>
  <c r="D34"/>
  <c r="C34"/>
  <c r="D32"/>
  <c r="D31" s="1"/>
  <c r="D63" i="17" s="1"/>
  <c r="C32" i="15"/>
  <c r="D25"/>
  <c r="C25"/>
  <c r="D23"/>
  <c r="C23"/>
  <c r="C22" l="1"/>
  <c r="C36"/>
  <c r="C64" i="17" s="1"/>
  <c r="D22" i="15"/>
  <c r="D36"/>
  <c r="D64" i="17" s="1"/>
  <c r="C31" i="15"/>
  <c r="C63" i="17" s="1"/>
  <c r="C60" l="1"/>
  <c r="C59" s="1"/>
  <c r="C67" s="1"/>
  <c r="C26" i="18" s="1"/>
  <c r="C25" s="1"/>
  <c r="C24" s="1"/>
  <c r="C23" s="1"/>
  <c r="D60" i="17"/>
  <c r="D59" s="1"/>
  <c r="D67" s="1"/>
  <c r="D26" i="18" s="1"/>
  <c r="D25" s="1"/>
  <c r="D24" s="1"/>
  <c r="D23" s="1"/>
  <c r="D18" i="15"/>
  <c r="D17" s="1"/>
  <c r="C18"/>
  <c r="C17" s="1"/>
  <c r="C26" i="1"/>
  <c r="C24" l="1"/>
  <c r="C23" l="1"/>
  <c r="C22" s="1"/>
</calcChain>
</file>

<file path=xl/sharedStrings.xml><?xml version="1.0" encoding="utf-8"?>
<sst xmlns="http://schemas.openxmlformats.org/spreadsheetml/2006/main" count="484" uniqueCount="231">
  <si>
    <t>Приложение 1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</si>
  <si>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</si>
  <si>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</si>
  <si>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</si>
  <si>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</si>
  <si>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ИСТОЧНИКИ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</si>
  <si>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</si>
  <si>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</si>
  <si>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</si>
  <si>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</si>
  <si>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</si>
  <si>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</si>
  <si>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</si>
  <si>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</si>
  <si>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</si>
  <si>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</si>
  <si>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</si>
  <si>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</si>
  <si>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внутреннего финансирования дефицита бюджета муниципального</t>
  </si>
  <si>
    <t>Код</t>
  </si>
  <si>
    <t xml:space="preserve">Наименование </t>
  </si>
  <si>
    <t>Сумма        (тысяч рублей)</t>
  </si>
  <si>
    <t xml:space="preserve">образования Пчевское сельское поселение  Киришского муниципального района </t>
  </si>
  <si>
    <t>Приложение 3</t>
  </si>
  <si>
    <t>Прогнозируемые поступления доходов в бюджет</t>
  </si>
  <si>
    <t xml:space="preserve">муниципального образования Пчевское сельское поселение </t>
  </si>
  <si>
    <t>Киришского муниципального района Ленинградской области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</si>
  <si>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</si>
  <si>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</si>
  <si>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</si>
  <si>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</si>
  <si>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</si>
  <si>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</si>
  <si>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</si>
  <si>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</si>
  <si>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</si>
  <si>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</si>
  <si>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</si>
  <si>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</si>
  <si>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</si>
  <si>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</si>
  <si>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</si>
  <si>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</si>
  <si>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</si>
  <si>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</si>
  <si>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</si>
  <si>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</si>
  <si>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</si>
  <si>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</si>
  <si>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</si>
  <si>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</si>
  <si>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</si>
  <si>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</si>
  <si>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</si>
  <si>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</si>
  <si>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</si>
  <si>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</si>
  <si>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</si>
  <si>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</si>
  <si>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</si>
  <si>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</si>
  <si>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</si>
  <si>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</si>
  <si>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</si>
  <si>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</si>
  <si>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</si>
  <si>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</si>
  <si>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</si>
  <si>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</si>
  <si>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</si>
  <si>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</si>
  <si>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000 1 11 05035 10 0001 120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</si>
  <si>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</si>
  <si>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000 1 11 05035 10 0002 120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</si>
  <si>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</si>
  <si>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</si>
  <si>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</si>
  <si>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</si>
  <si>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</si>
  <si>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</si>
  <si>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</si>
  <si>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</si>
  <si>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</si>
  <si>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</si>
  <si>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</si>
  <si>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</si>
  <si>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</si>
  <si>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</si>
  <si>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</si>
  <si>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</si>
  <si>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</si>
  <si>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</si>
  <si>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000 1 14 02053 10 0000 440</t>
  </si>
  <si>
    <t xml:space="preserve">000  1 14 02050 10 0000 410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</si>
  <si>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</si>
  <si>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</si>
  <si>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</si>
  <si>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</si>
  <si>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</si>
  <si>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</si>
  <si>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</si>
  <si>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</si>
  <si>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</si>
  <si>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</si>
  <si>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</si>
  <si>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</si>
  <si>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</si>
  <si>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</si>
  <si>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</si>
  <si>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</si>
  <si>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</si>
  <si>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000 2 02 29999 10 0000 150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</si>
  <si>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</si>
  <si>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</si>
  <si>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</si>
  <si>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</si>
  <si>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000 2 02 30024 10 0000 150</t>
  </si>
  <si>
    <t>000 2 02 35118 00 0000 150</t>
  </si>
  <si>
    <t>000 2 02 35118 10 0000 150</t>
  </si>
  <si>
    <t>000 2 02 40000 00 0000 150</t>
  </si>
  <si>
    <t>Иные межбюджетные трансферты</t>
  </si>
  <si>
    <t xml:space="preserve">000 2 02 45160 00 0000 150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</si>
  <si>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</si>
  <si>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</si>
  <si>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</si>
  <si>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</si>
  <si>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</si>
  <si>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</si>
  <si>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</si>
  <si>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ВСЕГО доходов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</si>
  <si>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</si>
  <si>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</si>
  <si>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</si>
  <si>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</si>
  <si>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</si>
  <si>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</si>
  <si>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</si>
  <si>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сельских поселений  на обеспечение стимулирующих выплат работникам муниципальных учреждений культуры Ленинградской области</t>
  </si>
  <si>
    <t>Субвенции бюджетам сельских поселений на выполнение передаваемых полномочий субъектов Российской Федерации</t>
  </si>
  <si>
    <t>000 202 49999 10 0105 150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</si>
  <si>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</si>
  <si>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000 1 03 02261 01 0000 110</t>
  </si>
  <si>
    <t>000 2 18 00000 00 0000 000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</si>
  <si>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</si>
  <si>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</si>
  <si>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</si>
  <si>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</si>
  <si>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</si>
  <si>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</si>
  <si>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</si>
  <si>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</si>
  <si>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000 2 02 25555 00 0000 150</t>
  </si>
  <si>
    <t>Субсидии бюджетам на реализацию программ формирования современной городской среды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</si>
  <si>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</si>
  <si>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</si>
  <si>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</si>
  <si>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</si>
  <si>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</si>
  <si>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</si>
  <si>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</si>
  <si>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Приложение 6</t>
  </si>
  <si>
    <t>Сумма (тысяч рублей)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</si>
  <si>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</si>
  <si>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000 2 02 45160 00 0000 150</t>
  </si>
  <si>
    <t xml:space="preserve">000 2 02 45160 10 0000 150 </t>
  </si>
  <si>
    <t>Приложение 4</t>
  </si>
  <si>
    <t xml:space="preserve">Киришского муниципального района Ленинградской области </t>
  </si>
  <si>
    <t>Сумма                                             (тысяч рублей)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</si>
  <si>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</si>
  <si>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</si>
  <si>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2</t>
  </si>
  <si>
    <t xml:space="preserve">Код </t>
  </si>
  <si>
    <t>Сумма                       (тысяч рублей)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</si>
  <si>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</si>
  <si>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</si>
  <si>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</si>
  <si>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2024 год</t>
  </si>
  <si>
    <t>Прочие субсидии бюджетам сельских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</si>
  <si>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</si>
  <si>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субсидии бюджетам сельских поселений на комплекс мероприятий по борьбе с борщевиком Сосновского (конкурсные)</t>
  </si>
  <si>
    <t>Прочие субсидии бюджетам сельских поселений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</si>
  <si>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</si>
  <si>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</si>
  <si>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</si>
  <si>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</si>
  <si>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</si>
  <si>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</si>
  <si>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</si>
  <si>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</si>
  <si>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</si>
  <si>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</si>
  <si>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</si>
  <si>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</si>
  <si>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Ленинградской области на 2023 год</t>
  </si>
  <si>
    <t>2025 год</t>
  </si>
  <si>
    <t>на 2023 год</t>
  </si>
  <si>
    <t>на плановый период 2024 и 2025 годов</t>
  </si>
  <si>
    <t>Ленинградской области на плановый период 2024 и 2025 годов</t>
  </si>
  <si>
    <t>Пчевское сельское поселение</t>
  </si>
  <si>
    <t>в редакции к решению совета депутатов</t>
  </si>
  <si>
    <t>№ п/п</t>
  </si>
  <si>
    <t>Наименование главного администратора доходов</t>
  </si>
  <si>
    <t>Наименование источника доходов</t>
  </si>
  <si>
    <t>2023 год</t>
  </si>
  <si>
    <t>Основание изменений</t>
  </si>
  <si>
    <t>Сумма  (рублей)</t>
  </si>
  <si>
    <t>Администрация МО  Пчевское сельское поселение Киришского муниципального района Ленинградской области</t>
  </si>
  <si>
    <t>ВСЕГО НАЛОГОВЫЕ И НЕНАЛОГОВЫЕ ДОХОДЫ</t>
  </si>
  <si>
    <t>2 02 29999 10 0000 150</t>
  </si>
  <si>
    <t>Прочие субсидии бюджетам сельских поселений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</si>
  <si>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2 02 35118 10 0000 150</t>
  </si>
  <si>
    <t>2 02 30024 10 0000 150</t>
  </si>
  <si>
    <t>2 18 60010 10 0000 150</t>
  </si>
  <si>
    <t>Возврат остатков ИМТ на осуществление части полномочий</t>
  </si>
  <si>
    <t>2 19 60010 10 0000 150</t>
  </si>
  <si>
    <t>ВСЕГО БЕЗВОЗМЕЗДНЫЕ ПОСТУПЛЕНИЯ</t>
  </si>
  <si>
    <t>ИТОГО</t>
  </si>
  <si>
    <t>Прочие субсидии бюджетам сельских поселений на реализацию мероприятий по обеспечению устойчивого функционирования объектов теплоснабжения на территории Ленинградской области (конкурсные)</t>
  </si>
  <si>
    <t>2 02 49999 10 0000 150</t>
  </si>
  <si>
    <t xml:space="preserve">Решение совета депутатов МО КМР ЛО "О распределении ИМБТ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  на 2023 год" </t>
  </si>
  <si>
    <t>Уведомление №2093 от 26.12.2022 от комитета по местному самоуправлению, межнациональным и межконфессиональным отношениям Ленинградской области</t>
  </si>
  <si>
    <t>Уведомление № 1928 от 26.12.2022 от комитета по местному самоуправлению, межнациональным и межконфессиональным отношениям Ленинградской области</t>
  </si>
  <si>
    <t>Уведомление № 1623 от 23.01.2023 от комитета по ТЭК Ленинградской области</t>
  </si>
  <si>
    <t>Уведомление № 469 от 26.12.2022 от Комитета правопорядка и безопасности Лен.обл.</t>
  </si>
  <si>
    <t>Уведомление № 417 от 26.12.2022 от Комитета правопорядка и безопасности Лен.обл.</t>
  </si>
  <si>
    <t>Уведомление № 37 от 21.12.2022 от комитета по агропромышленному и рыбохозяйственному комплексу Лен.обл.</t>
  </si>
  <si>
    <t>Возврат остатков ИМТ на осуществление части полномочий из бюджета Киришский муниципальный район</t>
  </si>
  <si>
    <t>Справочная информация по вносимым изменениям в доходную часть бюджета  муниципального образования Пчевское сельское поселение Киришского муниципального района Ленинградской области на 2023 год и плановый период 2024-2025 годов вносимые на рассмотрение совета депутатов муниципального образования Пчевское сельское поселение Киришского муниципального района Ленинградской области</t>
  </si>
  <si>
    <t>от 16.12.2022 года № 34/172</t>
  </si>
  <si>
    <t>от 02.02.2023 № 35/180</t>
  </si>
  <si>
    <t>от 02.02.2023 №  35/180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</si>
</sst>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4" fillId="0" borderId="0"/>
    <xf numFmtId="0" fontId="5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34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0" fontId="2" fillId="0" borderId="1" xfId="0" applyFont="1" applyBorder="1"/>
    <xf numFmtId="0" fontId="2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1" xfId="6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2" fontId="7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wrapText="1"/>
    </xf>
    <xf numFmtId="0" fontId="8" fillId="0" borderId="1" xfId="0" applyFont="1" applyBorder="1"/>
    <xf numFmtId="0" fontId="8" fillId="0" borderId="1" xfId="0" applyFont="1" applyBorder="1" applyAlignment="1">
      <alignment horizontal="justify" wrapText="1"/>
    </xf>
    <xf numFmtId="2" fontId="8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 wrapText="1"/>
    </xf>
    <xf numFmtId="2" fontId="7" fillId="2" borderId="1" xfId="0" applyNumberFormat="1" applyFont="1" applyFill="1" applyBorder="1" applyAlignment="1">
      <alignment horizontal="right"/>
    </xf>
    <xf numFmtId="0" fontId="3" fillId="0" borderId="1" xfId="1" applyFont="1" applyBorder="1"/>
    <xf numFmtId="0" fontId="3" fillId="2" borderId="1" xfId="1" applyFont="1" applyFill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justify" wrapText="1"/>
    </xf>
    <xf numFmtId="0" fontId="9" fillId="0" borderId="0" xfId="0" applyFont="1"/>
    <xf numFmtId="0" fontId="2" fillId="0" borderId="0" xfId="1" applyFont="1"/>
    <xf numFmtId="0" fontId="7" fillId="4" borderId="1" xfId="1" applyFont="1" applyFill="1" applyBorder="1" applyAlignment="1">
      <alignment horizontal="justify" wrapText="1"/>
    </xf>
    <xf numFmtId="0" fontId="7" fillId="4" borderId="1" xfId="1" applyFont="1" applyFill="1" applyBorder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3" fillId="0" borderId="2" xfId="9" applyFont="1" applyBorder="1" applyAlignment="1">
      <alignment horizontal="center" vertical="center"/>
    </xf>
    <xf numFmtId="0" fontId="3" fillId="0" borderId="5" xfId="9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wrapText="1"/>
    </xf>
    <xf numFmtId="0" fontId="3" fillId="0" borderId="1" xfId="9" applyFont="1" applyBorder="1"/>
    <xf numFmtId="0" fontId="3" fillId="0" borderId="1" xfId="9" applyFont="1" applyBorder="1" applyAlignment="1">
      <alignment horizontal="justify" wrapText="1"/>
    </xf>
    <xf numFmtId="2" fontId="7" fillId="4" borderId="1" xfId="1" applyNumberFormat="1" applyFont="1" applyFill="1" applyBorder="1" applyAlignment="1">
      <alignment horizontal="right"/>
    </xf>
    <xf numFmtId="0" fontId="7" fillId="4" borderId="1" xfId="9" applyFont="1" applyFill="1" applyBorder="1"/>
    <xf numFmtId="0" fontId="8" fillId="0" borderId="1" xfId="0" applyFont="1" applyBorder="1" applyAlignment="1">
      <alignment horizontal="left"/>
    </xf>
    <xf numFmtId="0" fontId="8" fillId="0" borderId="1" xfId="1" applyFont="1" applyFill="1" applyBorder="1"/>
    <xf numFmtId="0" fontId="8" fillId="0" borderId="4" xfId="1" applyFont="1" applyFill="1" applyBorder="1" applyAlignment="1">
      <alignment horizontal="justify" wrapText="1"/>
    </xf>
    <xf numFmtId="0" fontId="7" fillId="0" borderId="1" xfId="1" applyFont="1" applyFill="1" applyBorder="1"/>
    <xf numFmtId="0" fontId="7" fillId="0" borderId="4" xfId="1" applyFont="1" applyFill="1" applyBorder="1" applyAlignment="1">
      <alignment horizontal="justify" wrapText="1"/>
    </xf>
    <xf numFmtId="2" fontId="7" fillId="0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7" fillId="0" borderId="0" xfId="1" applyFont="1"/>
    <xf numFmtId="4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justify"/>
    </xf>
    <xf numFmtId="0" fontId="2" fillId="0" borderId="0" xfId="8" applyFont="1"/>
    <xf numFmtId="0" fontId="3" fillId="0" borderId="6" xfId="8" applyFont="1" applyBorder="1" applyAlignment="1">
      <alignment horizontal="center" vertical="top"/>
    </xf>
    <xf numFmtId="0" fontId="3" fillId="0" borderId="10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2" fontId="7" fillId="4" borderId="1" xfId="1" applyNumberFormat="1" applyFont="1" applyFill="1" applyBorder="1"/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/>
    </xf>
    <xf numFmtId="0" fontId="8" fillId="0" borderId="3" xfId="0" applyFont="1" applyBorder="1"/>
    <xf numFmtId="0" fontId="8" fillId="0" borderId="1" xfId="0" applyFont="1" applyBorder="1" applyAlignment="1">
      <alignment horizontal="justify"/>
    </xf>
    <xf numFmtId="0" fontId="7" fillId="0" borderId="3" xfId="0" applyFont="1" applyBorder="1"/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>
      <alignment horizontal="justify"/>
    </xf>
    <xf numFmtId="2" fontId="8" fillId="2" borderId="1" xfId="8" applyNumberFormat="1" applyFont="1" applyFill="1" applyBorder="1" applyAlignment="1">
      <alignment horizontal="right"/>
    </xf>
    <xf numFmtId="0" fontId="8" fillId="2" borderId="1" xfId="1" applyNumberFormat="1" applyFont="1" applyFill="1" applyBorder="1" applyAlignment="1">
      <alignment horizontal="justify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wrapText="1"/>
    </xf>
    <xf numFmtId="2" fontId="7" fillId="0" borderId="0" xfId="1" applyNumberFormat="1" applyFont="1"/>
    <xf numFmtId="0" fontId="8" fillId="0" borderId="0" xfId="1" applyFont="1"/>
    <xf numFmtId="0" fontId="8" fillId="0" borderId="1" xfId="1" applyNumberFormat="1" applyFont="1" applyFill="1" applyBorder="1" applyAlignment="1">
      <alignment horizontal="justify"/>
    </xf>
    <xf numFmtId="0" fontId="7" fillId="0" borderId="1" xfId="1" applyNumberFormat="1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2" fontId="3" fillId="0" borderId="1" xfId="1" applyNumberFormat="1" applyFont="1" applyFill="1" applyBorder="1" applyAlignment="1">
      <alignment horizontal="right"/>
    </xf>
    <xf numFmtId="0" fontId="14" fillId="0" borderId="1" xfId="1" applyFont="1" applyBorder="1" applyAlignment="1">
      <alignment horizontal="justify"/>
    </xf>
    <xf numFmtId="0" fontId="2" fillId="0" borderId="1" xfId="1" applyFont="1" applyBorder="1"/>
    <xf numFmtId="2" fontId="2" fillId="0" borderId="1" xfId="1" applyNumberFormat="1" applyFont="1" applyBorder="1" applyAlignment="1">
      <alignment horizontal="right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justify" wrapText="1"/>
    </xf>
    <xf numFmtId="2" fontId="3" fillId="4" borderId="1" xfId="1" applyNumberFormat="1" applyFont="1" applyFill="1" applyBorder="1" applyAlignment="1">
      <alignment horizontal="right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justify" wrapText="1"/>
    </xf>
    <xf numFmtId="2" fontId="2" fillId="4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2" xfId="9" applyFont="1" applyBorder="1" applyAlignment="1">
      <alignment horizontal="center" vertical="top"/>
    </xf>
    <xf numFmtId="0" fontId="3" fillId="0" borderId="5" xfId="9" applyFont="1" applyBorder="1" applyAlignment="1">
      <alignment horizontal="center" vertical="top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justify"/>
    </xf>
    <xf numFmtId="2" fontId="3" fillId="2" borderId="1" xfId="8" applyNumberFormat="1" applyFont="1" applyFill="1" applyBorder="1" applyAlignment="1">
      <alignment horizontal="right"/>
    </xf>
    <xf numFmtId="0" fontId="7" fillId="2" borderId="1" xfId="1" applyFont="1" applyFill="1" applyBorder="1"/>
    <xf numFmtId="0" fontId="2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4" xfId="0" applyFont="1" applyBorder="1" applyAlignment="1">
      <alignment horizontal="justify"/>
    </xf>
    <xf numFmtId="0" fontId="7" fillId="4" borderId="1" xfId="12" applyNumberFormat="1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justify"/>
    </xf>
    <xf numFmtId="49" fontId="2" fillId="2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justify" wrapText="1"/>
    </xf>
    <xf numFmtId="0" fontId="7" fillId="2" borderId="0" xfId="1" applyFont="1" applyFill="1"/>
    <xf numFmtId="0" fontId="7" fillId="2" borderId="1" xfId="1" applyFont="1" applyFill="1" applyBorder="1" applyAlignment="1">
      <alignment horizontal="justify" wrapText="1"/>
    </xf>
    <xf numFmtId="2" fontId="7" fillId="2" borderId="1" xfId="8" applyNumberFormat="1" applyFont="1" applyFill="1" applyBorder="1" applyAlignment="1">
      <alignment horizontal="right"/>
    </xf>
    <xf numFmtId="0" fontId="15" fillId="0" borderId="0" xfId="0" applyFont="1"/>
    <xf numFmtId="0" fontId="2" fillId="0" borderId="1" xfId="0" applyFont="1" applyBorder="1" applyAlignment="1">
      <alignment wrapText="1"/>
    </xf>
    <xf numFmtId="2" fontId="6" fillId="0" borderId="0" xfId="0" applyNumberFormat="1" applyFont="1"/>
    <xf numFmtId="0" fontId="2" fillId="0" borderId="0" xfId="0" applyFont="1" applyAlignment="1">
      <alignment horizontal="right"/>
    </xf>
    <xf numFmtId="0" fontId="18" fillId="0" borderId="0" xfId="1" applyFont="1"/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wrapText="1"/>
    </xf>
    <xf numFmtId="0" fontId="18" fillId="0" borderId="1" xfId="1" applyFont="1" applyBorder="1" applyAlignment="1">
      <alignment horizontal="justify" wrapText="1"/>
    </xf>
    <xf numFmtId="0" fontId="2" fillId="0" borderId="1" xfId="1" applyFont="1" applyBorder="1" applyAlignment="1">
      <alignment horizontal="left"/>
    </xf>
    <xf numFmtId="4" fontId="18" fillId="0" borderId="1" xfId="1" applyNumberFormat="1" applyFont="1" applyBorder="1" applyAlignment="1">
      <alignment horizontal="center"/>
    </xf>
    <xf numFmtId="0" fontId="18" fillId="2" borderId="1" xfId="1" applyFont="1" applyFill="1" applyBorder="1" applyAlignment="1">
      <alignment horizontal="justify" wrapText="1"/>
    </xf>
    <xf numFmtId="0" fontId="18" fillId="0" borderId="0" xfId="1" applyFont="1" applyAlignment="1">
      <alignment vertical="center"/>
    </xf>
    <xf numFmtId="4" fontId="18" fillId="2" borderId="1" xfId="27" applyNumberFormat="1" applyFont="1" applyFill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8" fillId="2" borderId="3" xfId="28" applyFont="1" applyFill="1" applyBorder="1" applyAlignment="1">
      <alignment horizontal="center"/>
    </xf>
    <xf numFmtId="0" fontId="2" fillId="0" borderId="1" xfId="8" applyFont="1" applyFill="1" applyBorder="1" applyAlignment="1">
      <alignment horizontal="center"/>
    </xf>
    <xf numFmtId="0" fontId="2" fillId="0" borderId="1" xfId="8" applyNumberFormat="1" applyFont="1" applyFill="1" applyBorder="1" applyAlignment="1">
      <alignment horizontal="justify"/>
    </xf>
    <xf numFmtId="4" fontId="2" fillId="0" borderId="1" xfId="8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wrapText="1"/>
    </xf>
    <xf numFmtId="0" fontId="2" fillId="2" borderId="1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justify"/>
    </xf>
    <xf numFmtId="4" fontId="2" fillId="2" borderId="1" xfId="27" applyNumberFormat="1" applyFont="1" applyFill="1" applyBorder="1" applyAlignment="1">
      <alignment horizontal="center"/>
    </xf>
    <xf numFmtId="3" fontId="2" fillId="2" borderId="1" xfId="27" applyNumberFormat="1" applyFont="1" applyFill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Font="1" applyBorder="1" applyAlignment="1">
      <alignment horizontal="justify" wrapText="1"/>
    </xf>
    <xf numFmtId="0" fontId="2" fillId="0" borderId="1" xfId="9" applyFont="1" applyBorder="1" applyAlignment="1">
      <alignment horizontal="center"/>
    </xf>
    <xf numFmtId="0" fontId="2" fillId="0" borderId="1" xfId="9" applyFont="1" applyFill="1" applyBorder="1" applyAlignment="1">
      <alignment horizontal="justify"/>
    </xf>
    <xf numFmtId="0" fontId="2" fillId="0" borderId="1" xfId="9" applyFont="1" applyFill="1" applyBorder="1" applyAlignment="1">
      <alignment horizontal="center"/>
    </xf>
    <xf numFmtId="0" fontId="2" fillId="0" borderId="1" xfId="1" applyFont="1" applyFill="1" applyBorder="1" applyAlignment="1">
      <alignment horizontal="justify" wrapText="1"/>
    </xf>
    <xf numFmtId="165" fontId="2" fillId="2" borderId="1" xfId="27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justify" wrapText="1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justify"/>
    </xf>
    <xf numFmtId="4" fontId="2" fillId="0" borderId="1" xfId="0" applyNumberFormat="1" applyFont="1" applyBorder="1" applyAlignment="1" applyProtection="1">
      <alignment horizontal="center" wrapText="1"/>
    </xf>
    <xf numFmtId="0" fontId="2" fillId="0" borderId="1" xfId="1" applyFont="1" applyBorder="1" applyAlignment="1">
      <alignment wrapText="1"/>
    </xf>
    <xf numFmtId="0" fontId="2" fillId="2" borderId="1" xfId="1" applyFont="1" applyFill="1" applyBorder="1" applyAlignment="1">
      <alignment horizontal="justify" wrapText="1"/>
    </xf>
    <xf numFmtId="0" fontId="16" fillId="2" borderId="3" xfId="28" applyFont="1" applyFill="1" applyBorder="1" applyAlignment="1">
      <alignment horizontal="left"/>
    </xf>
    <xf numFmtId="0" fontId="18" fillId="2" borderId="15" xfId="16" applyFont="1" applyFill="1" applyBorder="1" applyAlignment="1">
      <alignment horizontal="left"/>
    </xf>
    <xf numFmtId="0" fontId="18" fillId="2" borderId="4" xfId="16" applyFont="1" applyFill="1" applyBorder="1" applyAlignment="1">
      <alignment horizontal="left"/>
    </xf>
    <xf numFmtId="4" fontId="16" fillId="0" borderId="1" xfId="1" applyNumberFormat="1" applyFont="1" applyBorder="1" applyAlignment="1">
      <alignment horizontal="center" wrapText="1"/>
    </xf>
    <xf numFmtId="0" fontId="18" fillId="0" borderId="0" xfId="1" applyFont="1" applyAlignment="1">
      <alignment vertical="top"/>
    </xf>
    <xf numFmtId="0" fontId="3" fillId="0" borderId="1" xfId="8" applyFont="1" applyBorder="1" applyAlignment="1">
      <alignment horizontal="justify" wrapText="1"/>
    </xf>
    <xf numFmtId="0" fontId="3" fillId="2" borderId="1" xfId="1" applyFont="1" applyFill="1" applyBorder="1"/>
    <xf numFmtId="0" fontId="2" fillId="2" borderId="1" xfId="1" applyFont="1" applyFill="1" applyBorder="1"/>
    <xf numFmtId="2" fontId="2" fillId="2" borderId="1" xfId="1" applyNumberFormat="1" applyFont="1" applyFill="1" applyBorder="1" applyAlignment="1">
      <alignment horizontal="right"/>
    </xf>
    <xf numFmtId="2" fontId="3" fillId="0" borderId="1" xfId="9" applyNumberFormat="1" applyFont="1" applyBorder="1" applyAlignment="1">
      <alignment horizontal="right"/>
    </xf>
    <xf numFmtId="0" fontId="2" fillId="0" borderId="1" xfId="9" applyFont="1" applyBorder="1"/>
    <xf numFmtId="2" fontId="2" fillId="0" borderId="1" xfId="9" applyNumberFormat="1" applyFont="1" applyBorder="1" applyAlignment="1">
      <alignment horizontal="right"/>
    </xf>
    <xf numFmtId="0" fontId="2" fillId="0" borderId="1" xfId="9" applyFont="1" applyFill="1" applyBorder="1"/>
    <xf numFmtId="0" fontId="3" fillId="2" borderId="1" xfId="9" applyFont="1" applyFill="1" applyBorder="1"/>
    <xf numFmtId="0" fontId="3" fillId="0" borderId="4" xfId="1" applyFont="1" applyBorder="1" applyAlignment="1">
      <alignment horizontal="justify"/>
    </xf>
    <xf numFmtId="0" fontId="3" fillId="2" borderId="4" xfId="1" applyNumberFormat="1" applyFont="1" applyFill="1" applyBorder="1" applyAlignment="1">
      <alignment horizontal="justify"/>
    </xf>
    <xf numFmtId="0" fontId="2" fillId="2" borderId="4" xfId="1" applyNumberFormat="1" applyFont="1" applyFill="1" applyBorder="1" applyAlignment="1">
      <alignment horizontal="justify"/>
    </xf>
    <xf numFmtId="0" fontId="3" fillId="2" borderId="1" xfId="0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justify" wrapText="1"/>
    </xf>
    <xf numFmtId="0" fontId="2" fillId="2" borderId="4" xfId="0" applyNumberFormat="1" applyFont="1" applyFill="1" applyBorder="1" applyAlignment="1">
      <alignment horizontal="justify"/>
    </xf>
    <xf numFmtId="0" fontId="2" fillId="2" borderId="1" xfId="1" applyFont="1" applyFill="1" applyBorder="1" applyAlignment="1">
      <alignment horizontal="left"/>
    </xf>
    <xf numFmtId="2" fontId="2" fillId="2" borderId="1" xfId="8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justify"/>
    </xf>
    <xf numFmtId="4" fontId="2" fillId="2" borderId="1" xfId="0" applyNumberFormat="1" applyFont="1" applyFill="1" applyBorder="1" applyAlignment="1" applyProtection="1">
      <alignment horizontal="center" wrapText="1"/>
    </xf>
    <xf numFmtId="0" fontId="2" fillId="2" borderId="1" xfId="9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justify"/>
    </xf>
    <xf numFmtId="2" fontId="9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3" xfId="6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0" xfId="6" applyFont="1" applyFill="1" applyAlignment="1">
      <alignment horizontal="center"/>
    </xf>
    <xf numFmtId="0" fontId="0" fillId="0" borderId="0" xfId="0" applyFill="1" applyAlignment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0" borderId="2" xfId="9" applyFont="1" applyBorder="1" applyAlignment="1">
      <alignment horizontal="center" vertical="top"/>
    </xf>
    <xf numFmtId="0" fontId="3" fillId="0" borderId="5" xfId="9" applyFont="1" applyBorder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1" applyFont="1" applyAlignment="1"/>
    <xf numFmtId="0" fontId="3" fillId="0" borderId="7" xfId="8" applyFont="1" applyBorder="1" applyAlignment="1">
      <alignment horizontal="center" vertical="top"/>
    </xf>
    <xf numFmtId="0" fontId="3" fillId="0" borderId="5" xfId="8" applyFont="1" applyBorder="1" applyAlignment="1">
      <alignment horizontal="center" vertical="top"/>
    </xf>
    <xf numFmtId="0" fontId="3" fillId="0" borderId="8" xfId="8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/>
    </xf>
    <xf numFmtId="0" fontId="3" fillId="0" borderId="0" xfId="8" applyFont="1" applyAlignment="1">
      <alignment horizontal="center"/>
    </xf>
    <xf numFmtId="0" fontId="2" fillId="0" borderId="0" xfId="8" applyFont="1" applyAlignment="1"/>
    <xf numFmtId="0" fontId="4" fillId="0" borderId="0" xfId="6" applyAlignment="1"/>
    <xf numFmtId="0" fontId="16" fillId="2" borderId="3" xfId="28" applyFont="1" applyFill="1" applyBorder="1" applyAlignment="1">
      <alignment horizontal="left"/>
    </xf>
    <xf numFmtId="0" fontId="16" fillId="2" borderId="15" xfId="28" applyFont="1" applyFill="1" applyBorder="1" applyAlignment="1">
      <alignment horizontal="left"/>
    </xf>
    <xf numFmtId="0" fontId="16" fillId="2" borderId="4" xfId="28" applyFont="1" applyFill="1" applyBorder="1" applyAlignment="1">
      <alignment horizontal="left"/>
    </xf>
    <xf numFmtId="0" fontId="16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5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13" xfId="1" applyFont="1" applyBorder="1" applyAlignment="1">
      <alignment horizontal="center" vertical="top" wrapText="1"/>
    </xf>
    <xf numFmtId="0" fontId="4" fillId="0" borderId="14" xfId="1" applyBorder="1" applyAlignment="1">
      <alignment horizontal="center" vertical="top" wrapText="1"/>
    </xf>
  </cellXfs>
  <cellStyles count="32">
    <cellStyle name="Обычный" xfId="0" builtinId="0"/>
    <cellStyle name="Обычный 2" xfId="1"/>
    <cellStyle name="Обычный 2 4" xfId="7"/>
    <cellStyle name="Обычный 2 4 2" xfId="21"/>
    <cellStyle name="Обычный 2 4 2 2" xfId="29"/>
    <cellStyle name="Обычный 2 4 2 2 5 2 2" xfId="14"/>
    <cellStyle name="Обычный 2 4 2 2 5 2 2 2" xfId="20"/>
    <cellStyle name="Обычный 2 4 2 2 5 2 2 2 2" xfId="28"/>
    <cellStyle name="Обычный 2 4 2 2 5 2 2 3" xfId="15"/>
    <cellStyle name="Обычный 2 4 3" xfId="22"/>
    <cellStyle name="Обычный 2 4 4" xfId="23"/>
    <cellStyle name="Обычный 2 5" xfId="16"/>
    <cellStyle name="Обычный 3" xfId="2"/>
    <cellStyle name="Обычный 3 2" xfId="6"/>
    <cellStyle name="Обычный 3 2 2" xfId="12"/>
    <cellStyle name="Обычный 3 2 3" xfId="24"/>
    <cellStyle name="Обычный 3 3" xfId="11"/>
    <cellStyle name="Обычный 4" xfId="3"/>
    <cellStyle name="Обычный 4 2" xfId="25"/>
    <cellStyle name="Обычный 5" xfId="8"/>
    <cellStyle name="Обычный 5 2" xfId="9"/>
    <cellStyle name="Обычный 6" xfId="26"/>
    <cellStyle name="Обычный 6 2" xfId="18"/>
    <cellStyle name="Обычный 6 3" xfId="30"/>
    <cellStyle name="Обычный 7" xfId="17"/>
    <cellStyle name="Обычный 7 2" xfId="31"/>
    <cellStyle name="Обычный 8" xfId="19"/>
    <cellStyle name="Обычный 8 2" xfId="27"/>
    <cellStyle name="Финансовый 2" xfId="4"/>
    <cellStyle name="Финансовый 2 2" xfId="13"/>
    <cellStyle name="Финансовый 3" xfId="5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workbookViewId="0">
      <selection activeCell="H22" sqref="H22"/>
    </sheetView>
  </sheetViews>
  <sheetFormatPr defaultRowHeight="15"/>
  <cols>
    <col min="1" max="1" width="30.5703125" customWidth="1"/>
    <col min="2" max="2" width="38" customWidth="1"/>
    <col min="3" max="3" width="19" customWidth="1"/>
  </cols>
  <sheetData>
    <row r="1" spans="1:3" ht="15.75">
      <c r="A1" s="1"/>
      <c r="B1" s="41"/>
      <c r="C1" s="115" t="s">
        <v>0</v>
      </c>
    </row>
    <row r="2" spans="1:3" ht="15.75">
      <c r="A2" s="1"/>
      <c r="B2" s="197" t="s">
        <v>1</v>
      </c>
      <c r="C2" s="197"/>
    </row>
    <row r="3" spans="1:3" ht="15.75">
      <c r="A3" s="1"/>
      <c r="B3" s="197" t="s">
        <v>2</v>
      </c>
      <c r="C3" s="197"/>
    </row>
    <row r="4" spans="1:3" ht="15.75">
      <c r="A4" s="1"/>
      <c r="B4" s="197" t="s">
        <v>198</v>
      </c>
      <c r="C4" s="197"/>
    </row>
    <row r="5" spans="1:3" ht="15.75">
      <c r="A5" s="1"/>
      <c r="B5" s="197" t="s">
        <v>3</v>
      </c>
      <c r="C5" s="197"/>
    </row>
    <row r="6" spans="1:3" ht="15.75">
      <c r="A6" s="1"/>
      <c r="B6" s="197" t="s">
        <v>4</v>
      </c>
      <c r="C6" s="197"/>
    </row>
    <row r="7" spans="1:3" ht="15.75">
      <c r="A7" s="1"/>
      <c r="B7" s="194" t="s">
        <v>228</v>
      </c>
      <c r="C7" s="194"/>
    </row>
    <row r="8" spans="1:3" ht="15.75">
      <c r="A8" s="1"/>
      <c r="B8" s="194" t="s">
        <v>199</v>
      </c>
      <c r="C8" s="194"/>
    </row>
    <row r="9" spans="1:3" ht="15.75">
      <c r="A9" s="1"/>
      <c r="B9" s="194" t="s">
        <v>229</v>
      </c>
      <c r="C9" s="194"/>
    </row>
    <row r="10" spans="1:3" ht="15.75">
      <c r="A10" s="1"/>
      <c r="B10" s="130"/>
      <c r="C10" s="130"/>
    </row>
    <row r="11" spans="1:3" ht="15.75">
      <c r="A11" s="1"/>
      <c r="B11" s="130"/>
      <c r="C11" s="130"/>
    </row>
    <row r="12" spans="1:3" ht="15.75">
      <c r="A12" s="1"/>
      <c r="B12" s="130"/>
      <c r="C12" s="130"/>
    </row>
    <row r="13" spans="1:3" ht="15.75">
      <c r="A13" s="1"/>
      <c r="B13" s="1"/>
      <c r="C13" s="1"/>
    </row>
    <row r="14" spans="1:3" ht="15.75">
      <c r="A14" s="195" t="s">
        <v>5</v>
      </c>
      <c r="B14" s="195"/>
      <c r="C14" s="195"/>
    </row>
    <row r="15" spans="1:3" ht="15.75">
      <c r="A15" s="196" t="s">
        <v>18</v>
      </c>
      <c r="B15" s="196"/>
      <c r="C15" s="196"/>
    </row>
    <row r="16" spans="1:3" ht="15.75">
      <c r="A16" s="196" t="s">
        <v>22</v>
      </c>
      <c r="B16" s="196"/>
      <c r="C16" s="196"/>
    </row>
    <row r="17" spans="1:3" ht="15.75">
      <c r="A17" s="195" t="s">
        <v>193</v>
      </c>
      <c r="B17" s="195"/>
      <c r="C17" s="195"/>
    </row>
    <row r="18" spans="1:3" ht="15.75">
      <c r="A18" s="1"/>
      <c r="B18" s="1"/>
      <c r="C18" s="1"/>
    </row>
    <row r="19" spans="1:3" ht="15.75">
      <c r="A19" s="1"/>
      <c r="B19" s="1"/>
      <c r="C19" s="7"/>
    </row>
    <row r="20" spans="1:3" ht="34.5" customHeight="1">
      <c r="A20" s="8" t="s">
        <v>19</v>
      </c>
      <c r="B20" s="8" t="s">
        <v>20</v>
      </c>
      <c r="C20" s="8" t="s">
        <v>21</v>
      </c>
    </row>
    <row r="21" spans="1:3" ht="18.75" customHeight="1">
      <c r="A21" s="9">
        <v>1</v>
      </c>
      <c r="B21" s="9">
        <v>2</v>
      </c>
      <c r="C21" s="9">
        <v>3</v>
      </c>
    </row>
    <row r="22" spans="1:3" ht="48" customHeight="1">
      <c r="A22" s="2" t="s">
        <v>6</v>
      </c>
      <c r="B22" s="3" t="s">
        <v>7</v>
      </c>
      <c r="C22" s="10">
        <f>SUM(C23)</f>
        <v>754.18999999999505</v>
      </c>
    </row>
    <row r="23" spans="1:3" ht="36" customHeight="1">
      <c r="A23" s="4" t="s">
        <v>8</v>
      </c>
      <c r="B23" s="5" t="s">
        <v>9</v>
      </c>
      <c r="C23" s="11">
        <f>SUM(C26+C24)</f>
        <v>754.18999999999505</v>
      </c>
    </row>
    <row r="24" spans="1:3" ht="33.75" customHeight="1">
      <c r="A24" s="2" t="s">
        <v>10</v>
      </c>
      <c r="B24" s="6" t="s">
        <v>11</v>
      </c>
      <c r="C24" s="10">
        <f>SUM(C25)</f>
        <v>-39451.120000000003</v>
      </c>
    </row>
    <row r="25" spans="1:3" ht="52.5" customHeight="1">
      <c r="A25" s="4" t="s">
        <v>12</v>
      </c>
      <c r="B25" s="5" t="s">
        <v>13</v>
      </c>
      <c r="C25" s="65">
        <f>-'прил3 доходы'!C67</f>
        <v>-39451.120000000003</v>
      </c>
    </row>
    <row r="26" spans="1:3" ht="37.5" customHeight="1">
      <c r="A26" s="2" t="s">
        <v>14</v>
      </c>
      <c r="B26" s="3" t="s">
        <v>15</v>
      </c>
      <c r="C26" s="10">
        <f>SUM(C27)</f>
        <v>40205.31</v>
      </c>
    </row>
    <row r="27" spans="1:3" ht="49.5" customHeight="1">
      <c r="A27" s="4" t="s">
        <v>16</v>
      </c>
      <c r="B27" s="5" t="s">
        <v>17</v>
      </c>
      <c r="C27" s="65">
        <v>40205.31</v>
      </c>
    </row>
  </sheetData>
  <mergeCells count="12">
    <mergeCell ref="B5:C5"/>
    <mergeCell ref="B6:C6"/>
    <mergeCell ref="B7:C7"/>
    <mergeCell ref="B2:C2"/>
    <mergeCell ref="B3:C3"/>
    <mergeCell ref="B4:C4"/>
    <mergeCell ref="B8:C8"/>
    <mergeCell ref="A14:C14"/>
    <mergeCell ref="A15:C15"/>
    <mergeCell ref="A16:C16"/>
    <mergeCell ref="A17:C17"/>
    <mergeCell ref="B9:C9"/>
  </mergeCells>
  <pageMargins left="1.1811023622047245" right="0.39370078740157483" top="0.78740157480314965" bottom="0.78740157480314965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8"/>
  <sheetViews>
    <sheetView workbookViewId="0">
      <selection activeCell="I23" sqref="I23"/>
    </sheetView>
  </sheetViews>
  <sheetFormatPr defaultRowHeight="15"/>
  <cols>
    <col min="1" max="1" width="30.5703125" customWidth="1"/>
    <col min="2" max="2" width="38" customWidth="1"/>
    <col min="3" max="3" width="14.28515625" customWidth="1"/>
    <col min="4" max="4" width="12.28515625" customWidth="1"/>
  </cols>
  <sheetData>
    <row r="1" spans="1:4" ht="15.75">
      <c r="A1" s="1"/>
      <c r="B1" s="1"/>
      <c r="C1" s="41"/>
      <c r="D1" s="115" t="s">
        <v>170</v>
      </c>
    </row>
    <row r="2" spans="1:4" ht="15.75">
      <c r="A2" s="1"/>
      <c r="B2" s="197" t="s">
        <v>1</v>
      </c>
      <c r="C2" s="198"/>
      <c r="D2" s="198"/>
    </row>
    <row r="3" spans="1:4" ht="15.75">
      <c r="A3" s="1"/>
      <c r="B3" s="197" t="s">
        <v>2</v>
      </c>
      <c r="C3" s="198"/>
      <c r="D3" s="198"/>
    </row>
    <row r="4" spans="1:4" ht="15.75">
      <c r="A4" s="1"/>
      <c r="B4" s="197" t="s">
        <v>198</v>
      </c>
      <c r="C4" s="198"/>
      <c r="D4" s="198"/>
    </row>
    <row r="5" spans="1:4" ht="15.75">
      <c r="A5" s="1"/>
      <c r="B5" s="197" t="s">
        <v>3</v>
      </c>
      <c r="C5" s="198"/>
      <c r="D5" s="198"/>
    </row>
    <row r="6" spans="1:4" ht="15.75">
      <c r="A6" s="1"/>
      <c r="B6" s="197" t="s">
        <v>4</v>
      </c>
      <c r="C6" s="198"/>
      <c r="D6" s="198"/>
    </row>
    <row r="7" spans="1:4" ht="15.75">
      <c r="A7" s="1"/>
      <c r="B7" s="194" t="s">
        <v>228</v>
      </c>
      <c r="C7" s="198"/>
      <c r="D7" s="198"/>
    </row>
    <row r="8" spans="1:4" ht="15.75">
      <c r="A8" s="1"/>
      <c r="B8" s="194" t="s">
        <v>199</v>
      </c>
      <c r="C8" s="198"/>
      <c r="D8" s="198"/>
    </row>
    <row r="9" spans="1:4" ht="15.75">
      <c r="A9" s="1"/>
      <c r="B9" s="1"/>
      <c r="C9" s="194" t="s">
        <v>229</v>
      </c>
      <c r="D9" s="194"/>
    </row>
    <row r="10" spans="1:4" ht="15.75">
      <c r="A10" s="1"/>
      <c r="B10" s="1"/>
      <c r="C10" s="130"/>
      <c r="D10" s="130"/>
    </row>
    <row r="11" spans="1:4" ht="15.75">
      <c r="A11" s="1"/>
      <c r="B11" s="1"/>
      <c r="C11" s="130"/>
      <c r="D11" s="130"/>
    </row>
    <row r="12" spans="1:4" ht="15.75">
      <c r="A12" s="1"/>
      <c r="B12" s="1"/>
      <c r="C12" s="130"/>
      <c r="D12" s="130"/>
    </row>
    <row r="13" spans="1:4" ht="15.75">
      <c r="A13" s="1"/>
      <c r="B13" s="1"/>
      <c r="C13" s="130"/>
      <c r="D13" s="130"/>
    </row>
    <row r="14" spans="1:4" ht="15.75">
      <c r="A14" s="195" t="s">
        <v>5</v>
      </c>
      <c r="B14" s="195"/>
      <c r="C14" s="195"/>
      <c r="D14" s="198"/>
    </row>
    <row r="15" spans="1:4" ht="15.75">
      <c r="A15" s="196" t="s">
        <v>18</v>
      </c>
      <c r="B15" s="196"/>
      <c r="C15" s="196"/>
      <c r="D15" s="198"/>
    </row>
    <row r="16" spans="1:4" ht="15.75">
      <c r="A16" s="196" t="s">
        <v>22</v>
      </c>
      <c r="B16" s="196"/>
      <c r="C16" s="196"/>
      <c r="D16" s="198"/>
    </row>
    <row r="17" spans="1:4" ht="15.75">
      <c r="A17" s="195" t="s">
        <v>197</v>
      </c>
      <c r="B17" s="195"/>
      <c r="C17" s="195"/>
      <c r="D17" s="198"/>
    </row>
    <row r="18" spans="1:4" ht="15.75">
      <c r="A18" s="199"/>
      <c r="B18" s="199"/>
      <c r="C18" s="199"/>
    </row>
    <row r="19" spans="1:4" ht="15.75">
      <c r="A19" s="1"/>
      <c r="B19" s="1"/>
      <c r="C19" s="1"/>
    </row>
    <row r="20" spans="1:4" ht="33" customHeight="1">
      <c r="A20" s="200" t="s">
        <v>171</v>
      </c>
      <c r="B20" s="200" t="s">
        <v>20</v>
      </c>
      <c r="C20" s="200" t="s">
        <v>172</v>
      </c>
      <c r="D20" s="201"/>
    </row>
    <row r="21" spans="1:4" ht="21" customHeight="1">
      <c r="A21" s="201"/>
      <c r="B21" s="201"/>
      <c r="C21" s="88" t="s">
        <v>176</v>
      </c>
      <c r="D21" s="88" t="s">
        <v>194</v>
      </c>
    </row>
    <row r="22" spans="1:4" ht="15.75" customHeight="1">
      <c r="A22" s="89">
        <v>1</v>
      </c>
      <c r="B22" s="89">
        <v>2</v>
      </c>
      <c r="C22" s="89">
        <v>3</v>
      </c>
      <c r="D22" s="89">
        <v>4</v>
      </c>
    </row>
    <row r="23" spans="1:4" ht="48" customHeight="1">
      <c r="A23" s="2" t="s">
        <v>6</v>
      </c>
      <c r="B23" s="3" t="s">
        <v>7</v>
      </c>
      <c r="C23" s="10">
        <f>SUM(C24)</f>
        <v>360.45999999999913</v>
      </c>
      <c r="D23" s="10">
        <f>SUM(D24)</f>
        <v>396.88000000000102</v>
      </c>
    </row>
    <row r="24" spans="1:4" ht="36" customHeight="1">
      <c r="A24" s="4" t="s">
        <v>8</v>
      </c>
      <c r="B24" s="5" t="s">
        <v>9</v>
      </c>
      <c r="C24" s="11">
        <f>SUM(C27+C25)</f>
        <v>360.45999999999913</v>
      </c>
      <c r="D24" s="11">
        <f>SUM(D27+D25)</f>
        <v>396.88000000000102</v>
      </c>
    </row>
    <row r="25" spans="1:4" ht="33.75" customHeight="1">
      <c r="A25" s="2" t="s">
        <v>10</v>
      </c>
      <c r="B25" s="6" t="s">
        <v>11</v>
      </c>
      <c r="C25" s="10">
        <f>C26</f>
        <v>-21671.83</v>
      </c>
      <c r="D25" s="10">
        <f>D26</f>
        <v>-22488.6</v>
      </c>
    </row>
    <row r="26" spans="1:4" ht="52.5" customHeight="1">
      <c r="A26" s="4" t="s">
        <v>12</v>
      </c>
      <c r="B26" s="5" t="s">
        <v>13</v>
      </c>
      <c r="C26" s="65">
        <f>-'прил4 доходы'!C67</f>
        <v>-21671.83</v>
      </c>
      <c r="D26" s="65">
        <f>-'прил4 доходы'!D67</f>
        <v>-22488.6</v>
      </c>
    </row>
    <row r="27" spans="1:4" ht="37.5" customHeight="1">
      <c r="A27" s="2" t="s">
        <v>14</v>
      </c>
      <c r="B27" s="3" t="s">
        <v>15</v>
      </c>
      <c r="C27" s="10">
        <f>SUM(C28)</f>
        <v>22032.29</v>
      </c>
      <c r="D27" s="10">
        <f>SUM(D28)</f>
        <v>22885.48</v>
      </c>
    </row>
    <row r="28" spans="1:4" ht="49.5" customHeight="1">
      <c r="A28" s="4" t="s">
        <v>16</v>
      </c>
      <c r="B28" s="5" t="s">
        <v>17</v>
      </c>
      <c r="C28" s="65">
        <v>22032.29</v>
      </c>
      <c r="D28" s="65">
        <v>22885.48</v>
      </c>
    </row>
  </sheetData>
  <mergeCells count="16">
    <mergeCell ref="A17:D17"/>
    <mergeCell ref="A18:C18"/>
    <mergeCell ref="A20:A21"/>
    <mergeCell ref="B20:B21"/>
    <mergeCell ref="C20:D20"/>
    <mergeCell ref="B2:D2"/>
    <mergeCell ref="B7:D7"/>
    <mergeCell ref="B8:D8"/>
    <mergeCell ref="A16:D16"/>
    <mergeCell ref="A14:D14"/>
    <mergeCell ref="A15:D15"/>
    <mergeCell ref="B3:D3"/>
    <mergeCell ref="B4:D4"/>
    <mergeCell ref="B5:D5"/>
    <mergeCell ref="B6:D6"/>
    <mergeCell ref="C9:D9"/>
  </mergeCells>
  <pageMargins left="1.1811023622047245" right="0.78740157480314965" top="0.78740157480314965" bottom="0.78740157480314965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67"/>
  <sheetViews>
    <sheetView zoomScaleNormal="100" workbookViewId="0">
      <selection activeCell="E15" sqref="E15"/>
    </sheetView>
  </sheetViews>
  <sheetFormatPr defaultColWidth="9.140625" defaultRowHeight="15.75"/>
  <cols>
    <col min="1" max="1" width="28.140625" style="12" customWidth="1"/>
    <col min="2" max="2" width="41.85546875" style="12" customWidth="1"/>
    <col min="3" max="3" width="17.28515625" style="40" customWidth="1"/>
    <col min="4" max="5" width="9.140625" style="12"/>
    <col min="6" max="6" width="9.5703125" style="12" bestFit="1" customWidth="1"/>
    <col min="7" max="16384" width="9.140625" style="12"/>
  </cols>
  <sheetData>
    <row r="1" spans="1:3">
      <c r="A1" s="1"/>
      <c r="B1" s="41"/>
      <c r="C1" s="115" t="s">
        <v>23</v>
      </c>
    </row>
    <row r="2" spans="1:3">
      <c r="A2" s="197" t="s">
        <v>1</v>
      </c>
      <c r="B2" s="198"/>
      <c r="C2" s="198"/>
    </row>
    <row r="3" spans="1:3">
      <c r="A3" s="197" t="s">
        <v>2</v>
      </c>
      <c r="B3" s="198"/>
      <c r="C3" s="198"/>
    </row>
    <row r="4" spans="1:3">
      <c r="A4" s="197" t="s">
        <v>198</v>
      </c>
      <c r="B4" s="198"/>
      <c r="C4" s="198"/>
    </row>
    <row r="5" spans="1:3">
      <c r="A5" s="197" t="s">
        <v>3</v>
      </c>
      <c r="B5" s="198"/>
      <c r="C5" s="198"/>
    </row>
    <row r="6" spans="1:3">
      <c r="A6" s="197" t="s">
        <v>4</v>
      </c>
      <c r="B6" s="198"/>
      <c r="C6" s="198"/>
    </row>
    <row r="7" spans="1:3">
      <c r="A7" s="194" t="s">
        <v>228</v>
      </c>
      <c r="B7" s="198"/>
      <c r="C7" s="198"/>
    </row>
    <row r="8" spans="1:3">
      <c r="A8" s="194" t="s">
        <v>199</v>
      </c>
      <c r="B8" s="198"/>
      <c r="C8" s="198"/>
    </row>
    <row r="9" spans="1:3">
      <c r="A9" s="1"/>
      <c r="B9" s="194" t="s">
        <v>229</v>
      </c>
      <c r="C9" s="194"/>
    </row>
    <row r="10" spans="1:3">
      <c r="A10" s="1"/>
      <c r="B10" s="130"/>
      <c r="C10" s="130"/>
    </row>
    <row r="11" spans="1:3">
      <c r="A11" s="1"/>
      <c r="B11" s="130"/>
      <c r="C11" s="130"/>
    </row>
    <row r="12" spans="1:3">
      <c r="A12" s="1"/>
      <c r="B12" s="130"/>
      <c r="C12" s="130"/>
    </row>
    <row r="13" spans="1:3">
      <c r="A13" s="195" t="s">
        <v>24</v>
      </c>
      <c r="B13" s="195"/>
      <c r="C13" s="195"/>
    </row>
    <row r="14" spans="1:3">
      <c r="A14" s="195" t="s">
        <v>25</v>
      </c>
      <c r="B14" s="195"/>
      <c r="C14" s="195"/>
    </row>
    <row r="15" spans="1:3">
      <c r="A15" s="195" t="s">
        <v>26</v>
      </c>
      <c r="B15" s="195"/>
      <c r="C15" s="195"/>
    </row>
    <row r="16" spans="1:3">
      <c r="A16" s="195" t="s">
        <v>195</v>
      </c>
      <c r="B16" s="195"/>
      <c r="C16" s="195"/>
    </row>
    <row r="17" spans="1:6">
      <c r="A17" s="13"/>
      <c r="B17" s="13"/>
      <c r="C17" s="13"/>
    </row>
    <row r="18" spans="1:6" ht="31.5">
      <c r="A18" s="106" t="s">
        <v>27</v>
      </c>
      <c r="B18" s="107" t="s">
        <v>28</v>
      </c>
      <c r="C18" s="14" t="s">
        <v>29</v>
      </c>
    </row>
    <row r="19" spans="1:6">
      <c r="A19" s="15">
        <v>1</v>
      </c>
      <c r="B19" s="15">
        <v>2</v>
      </c>
      <c r="C19" s="15">
        <v>3</v>
      </c>
    </row>
    <row r="20" spans="1:6" ht="31.5">
      <c r="A20" s="2" t="s">
        <v>30</v>
      </c>
      <c r="B20" s="16" t="s">
        <v>31</v>
      </c>
      <c r="C20" s="17">
        <f>SUM(C21+C23+C27+C38+C51+C35+C53)</f>
        <v>6315.89</v>
      </c>
    </row>
    <row r="21" spans="1:6">
      <c r="A21" s="2" t="s">
        <v>32</v>
      </c>
      <c r="B21" s="16" t="s">
        <v>33</v>
      </c>
      <c r="C21" s="17">
        <f>SUM(C22)</f>
        <v>843.15</v>
      </c>
      <c r="F21" s="129"/>
    </row>
    <row r="22" spans="1:6">
      <c r="A22" s="4" t="s">
        <v>34</v>
      </c>
      <c r="B22" s="128" t="s">
        <v>35</v>
      </c>
      <c r="C22" s="19">
        <v>843.15</v>
      </c>
    </row>
    <row r="23" spans="1:6" ht="47.25">
      <c r="A23" s="2" t="s">
        <v>36</v>
      </c>
      <c r="B23" s="20" t="s">
        <v>37</v>
      </c>
      <c r="C23" s="17">
        <f>C24</f>
        <v>1326.36</v>
      </c>
    </row>
    <row r="24" spans="1:6" ht="47.25">
      <c r="A24" s="4" t="s">
        <v>38</v>
      </c>
      <c r="B24" s="18" t="s">
        <v>39</v>
      </c>
      <c r="C24" s="19">
        <v>1326.36</v>
      </c>
    </row>
    <row r="25" spans="1:6" ht="126" hidden="1">
      <c r="A25" s="54" t="s">
        <v>40</v>
      </c>
      <c r="B25" s="31" t="s">
        <v>41</v>
      </c>
      <c r="C25" s="32">
        <f>C26</f>
        <v>0</v>
      </c>
    </row>
    <row r="26" spans="1:6" ht="189" hidden="1">
      <c r="A26" s="21" t="s">
        <v>141</v>
      </c>
      <c r="B26" s="22" t="s">
        <v>173</v>
      </c>
      <c r="C26" s="23"/>
    </row>
    <row r="27" spans="1:6">
      <c r="A27" s="2" t="s">
        <v>42</v>
      </c>
      <c r="B27" s="20" t="s">
        <v>43</v>
      </c>
      <c r="C27" s="17">
        <f>C28+C30</f>
        <v>1420.51</v>
      </c>
    </row>
    <row r="28" spans="1:6">
      <c r="A28" s="2" t="s">
        <v>44</v>
      </c>
      <c r="B28" s="20" t="s">
        <v>45</v>
      </c>
      <c r="C28" s="17">
        <f>SUM(C29)</f>
        <v>140.71</v>
      </c>
    </row>
    <row r="29" spans="1:6" ht="78.75">
      <c r="A29" s="4" t="s">
        <v>46</v>
      </c>
      <c r="B29" s="18" t="s">
        <v>47</v>
      </c>
      <c r="C29" s="19">
        <v>140.71</v>
      </c>
    </row>
    <row r="30" spans="1:6">
      <c r="A30" s="2" t="s">
        <v>48</v>
      </c>
      <c r="B30" s="20" t="s">
        <v>49</v>
      </c>
      <c r="C30" s="17">
        <f>C31+C33</f>
        <v>1279.8</v>
      </c>
    </row>
    <row r="31" spans="1:6">
      <c r="A31" s="4" t="s">
        <v>50</v>
      </c>
      <c r="B31" s="20" t="s">
        <v>51</v>
      </c>
      <c r="C31" s="17">
        <f>C32</f>
        <v>670</v>
      </c>
    </row>
    <row r="32" spans="1:6" ht="63">
      <c r="A32" s="4" t="s">
        <v>52</v>
      </c>
      <c r="B32" s="24" t="s">
        <v>53</v>
      </c>
      <c r="C32" s="19">
        <v>670</v>
      </c>
    </row>
    <row r="33" spans="1:3">
      <c r="A33" s="2" t="s">
        <v>54</v>
      </c>
      <c r="B33" s="20" t="s">
        <v>55</v>
      </c>
      <c r="C33" s="17">
        <f>C34</f>
        <v>609.79999999999995</v>
      </c>
    </row>
    <row r="34" spans="1:3" ht="63">
      <c r="A34" s="4" t="s">
        <v>56</v>
      </c>
      <c r="B34" s="24" t="s">
        <v>57</v>
      </c>
      <c r="C34" s="19">
        <v>609.79999999999995</v>
      </c>
    </row>
    <row r="35" spans="1:3">
      <c r="A35" s="2" t="s">
        <v>58</v>
      </c>
      <c r="B35" s="20" t="s">
        <v>59</v>
      </c>
      <c r="C35" s="17">
        <f>C36</f>
        <v>2.14</v>
      </c>
    </row>
    <row r="36" spans="1:3" ht="78.75">
      <c r="A36" s="4" t="s">
        <v>60</v>
      </c>
      <c r="B36" s="18" t="s">
        <v>61</v>
      </c>
      <c r="C36" s="19">
        <f>C37</f>
        <v>2.14</v>
      </c>
    </row>
    <row r="37" spans="1:3" ht="126">
      <c r="A37" s="4" t="s">
        <v>62</v>
      </c>
      <c r="B37" s="18" t="s">
        <v>63</v>
      </c>
      <c r="C37" s="19">
        <v>2.14</v>
      </c>
    </row>
    <row r="38" spans="1:3" ht="47.25">
      <c r="A38" s="2" t="s">
        <v>64</v>
      </c>
      <c r="B38" s="20" t="s">
        <v>65</v>
      </c>
      <c r="C38" s="17">
        <f>SUM(C39+C48)</f>
        <v>2723.73</v>
      </c>
    </row>
    <row r="39" spans="1:3" ht="157.5">
      <c r="A39" s="2" t="s">
        <v>66</v>
      </c>
      <c r="B39" s="20" t="s">
        <v>67</v>
      </c>
      <c r="C39" s="17">
        <f>C42+C46+C40</f>
        <v>2480.0500000000002</v>
      </c>
    </row>
    <row r="40" spans="1:3" ht="141.75">
      <c r="A40" s="118" t="s">
        <v>189</v>
      </c>
      <c r="B40" s="120" t="s">
        <v>191</v>
      </c>
      <c r="C40" s="17">
        <f>C41</f>
        <v>0.13</v>
      </c>
    </row>
    <row r="41" spans="1:3" ht="110.25">
      <c r="A41" s="119" t="s">
        <v>190</v>
      </c>
      <c r="B41" s="121" t="s">
        <v>192</v>
      </c>
      <c r="C41" s="19">
        <v>0.13</v>
      </c>
    </row>
    <row r="42" spans="1:3" ht="157.5">
      <c r="A42" s="2" t="s">
        <v>68</v>
      </c>
      <c r="B42" s="20" t="s">
        <v>175</v>
      </c>
      <c r="C42" s="17">
        <f>C43</f>
        <v>2206.15</v>
      </c>
    </row>
    <row r="43" spans="1:3" ht="126">
      <c r="A43" s="2" t="s">
        <v>69</v>
      </c>
      <c r="B43" s="20" t="s">
        <v>70</v>
      </c>
      <c r="C43" s="25">
        <f>C44+C45</f>
        <v>2206.15</v>
      </c>
    </row>
    <row r="44" spans="1:3" ht="173.25">
      <c r="A44" s="27" t="s">
        <v>71</v>
      </c>
      <c r="B44" s="24" t="s">
        <v>72</v>
      </c>
      <c r="C44" s="26">
        <v>1705</v>
      </c>
    </row>
    <row r="45" spans="1:3" ht="126">
      <c r="A45" s="4" t="s">
        <v>73</v>
      </c>
      <c r="B45" s="18" t="s">
        <v>74</v>
      </c>
      <c r="C45" s="26">
        <v>501.15</v>
      </c>
    </row>
    <row r="46" spans="1:3" ht="63">
      <c r="A46" s="2" t="s">
        <v>75</v>
      </c>
      <c r="B46" s="20" t="s">
        <v>76</v>
      </c>
      <c r="C46" s="17">
        <f>C47</f>
        <v>273.77</v>
      </c>
    </row>
    <row r="47" spans="1:3" ht="63">
      <c r="A47" s="27" t="s">
        <v>77</v>
      </c>
      <c r="B47" s="24" t="s">
        <v>78</v>
      </c>
      <c r="C47" s="19">
        <v>273.77</v>
      </c>
    </row>
    <row r="48" spans="1:3" ht="141.75">
      <c r="A48" s="2" t="s">
        <v>79</v>
      </c>
      <c r="B48" s="20" t="s">
        <v>80</v>
      </c>
      <c r="C48" s="17">
        <f>C49</f>
        <v>243.68</v>
      </c>
    </row>
    <row r="49" spans="1:6" ht="141.75">
      <c r="A49" s="28" t="s">
        <v>81</v>
      </c>
      <c r="B49" s="29" t="s">
        <v>82</v>
      </c>
      <c r="C49" s="17">
        <f>C50</f>
        <v>243.68</v>
      </c>
    </row>
    <row r="50" spans="1:6" ht="126">
      <c r="A50" s="4" t="s">
        <v>83</v>
      </c>
      <c r="B50" s="18" t="s">
        <v>84</v>
      </c>
      <c r="C50" s="19">
        <v>243.68</v>
      </c>
    </row>
    <row r="51" spans="1:6" ht="31.5" hidden="1">
      <c r="A51" s="30" t="s">
        <v>85</v>
      </c>
      <c r="B51" s="31" t="s">
        <v>86</v>
      </c>
      <c r="C51" s="32">
        <f>C52</f>
        <v>0</v>
      </c>
    </row>
    <row r="52" spans="1:6" ht="47.25" hidden="1">
      <c r="A52" s="33" t="s">
        <v>87</v>
      </c>
      <c r="B52" s="34" t="s">
        <v>88</v>
      </c>
      <c r="C52" s="35">
        <v>0</v>
      </c>
    </row>
    <row r="53" spans="1:6" ht="31.5" hidden="1">
      <c r="A53" s="79" t="s">
        <v>89</v>
      </c>
      <c r="B53" s="80" t="s">
        <v>90</v>
      </c>
      <c r="C53" s="32">
        <f>C54</f>
        <v>0</v>
      </c>
    </row>
    <row r="54" spans="1:6" ht="141.75" hidden="1">
      <c r="A54" s="30" t="s">
        <v>91</v>
      </c>
      <c r="B54" s="31" t="s">
        <v>153</v>
      </c>
      <c r="C54" s="32">
        <f>C55+C57</f>
        <v>0</v>
      </c>
    </row>
    <row r="55" spans="1:6" ht="173.25" hidden="1">
      <c r="A55" s="90" t="s">
        <v>154</v>
      </c>
      <c r="B55" s="31" t="s">
        <v>174</v>
      </c>
      <c r="C55" s="32">
        <f>C56</f>
        <v>0</v>
      </c>
    </row>
    <row r="56" spans="1:6" ht="157.5" hidden="1">
      <c r="A56" s="81" t="s">
        <v>92</v>
      </c>
      <c r="B56" s="22" t="s">
        <v>155</v>
      </c>
      <c r="C56" s="32"/>
    </row>
    <row r="57" spans="1:6" ht="157.5" hidden="1">
      <c r="A57" s="82" t="s">
        <v>93</v>
      </c>
      <c r="B57" s="83" t="s">
        <v>94</v>
      </c>
      <c r="C57" s="32">
        <f>C58</f>
        <v>0</v>
      </c>
    </row>
    <row r="58" spans="1:6" ht="157.5" hidden="1">
      <c r="A58" s="33" t="s">
        <v>95</v>
      </c>
      <c r="B58" s="33" t="s">
        <v>96</v>
      </c>
      <c r="C58" s="23">
        <v>0</v>
      </c>
    </row>
    <row r="59" spans="1:6">
      <c r="A59" s="2" t="s">
        <v>97</v>
      </c>
      <c r="B59" s="16" t="s">
        <v>98</v>
      </c>
      <c r="C59" s="17">
        <f>C60+C65+C66</f>
        <v>33135.230000000003</v>
      </c>
      <c r="F59" s="129"/>
    </row>
    <row r="60" spans="1:6" ht="47.25">
      <c r="A60" s="2" t="s">
        <v>99</v>
      </c>
      <c r="B60" s="20" t="s">
        <v>100</v>
      </c>
      <c r="C60" s="17">
        <f>C61+C62+C63+C64</f>
        <v>33105.420000000006</v>
      </c>
    </row>
    <row r="61" spans="1:6" ht="31.5">
      <c r="A61" s="36" t="s">
        <v>101</v>
      </c>
      <c r="B61" s="37" t="s">
        <v>102</v>
      </c>
      <c r="C61" s="17">
        <f>'прил5 безвозм'!C21</f>
        <v>9541.6</v>
      </c>
    </row>
    <row r="62" spans="1:6" s="40" customFormat="1" ht="47.25">
      <c r="A62" s="2" t="s">
        <v>103</v>
      </c>
      <c r="B62" s="116" t="s">
        <v>104</v>
      </c>
      <c r="C62" s="17">
        <f>'прил5 безвозм'!C24</f>
        <v>16227.45</v>
      </c>
    </row>
    <row r="63" spans="1:6" s="40" customFormat="1" ht="31.5">
      <c r="A63" s="2" t="s">
        <v>112</v>
      </c>
      <c r="B63" s="38" t="s">
        <v>113</v>
      </c>
      <c r="C63" s="17">
        <f>'прил5 безвозм'!C37</f>
        <v>165.22</v>
      </c>
    </row>
    <row r="64" spans="1:6">
      <c r="A64" s="2" t="s">
        <v>119</v>
      </c>
      <c r="B64" s="20" t="s">
        <v>120</v>
      </c>
      <c r="C64" s="17">
        <f>'прил5 безвозм'!C42</f>
        <v>7171.1500000000005</v>
      </c>
    </row>
    <row r="65" spans="1:3" ht="94.5">
      <c r="A65" s="110" t="s">
        <v>142</v>
      </c>
      <c r="B65" s="111" t="s">
        <v>143</v>
      </c>
      <c r="C65" s="112">
        <f>'прил5 безвозм'!C47</f>
        <v>29.81</v>
      </c>
    </row>
    <row r="66" spans="1:3" s="127" customFormat="1" ht="63" hidden="1">
      <c r="A66" s="84" t="s">
        <v>183</v>
      </c>
      <c r="B66" s="123" t="s">
        <v>184</v>
      </c>
      <c r="C66" s="86">
        <f>'прил5 безвозм'!C51</f>
        <v>0</v>
      </c>
    </row>
    <row r="67" spans="1:3">
      <c r="A67" s="4"/>
      <c r="B67" s="2" t="s">
        <v>129</v>
      </c>
      <c r="C67" s="17">
        <f>C20+C59</f>
        <v>39451.120000000003</v>
      </c>
    </row>
  </sheetData>
  <mergeCells count="12">
    <mergeCell ref="A7:C7"/>
    <mergeCell ref="A8:C8"/>
    <mergeCell ref="A16:C16"/>
    <mergeCell ref="B9:C9"/>
    <mergeCell ref="A13:C13"/>
    <mergeCell ref="A14:C14"/>
    <mergeCell ref="A15:C15"/>
    <mergeCell ref="A2:C2"/>
    <mergeCell ref="A3:C3"/>
    <mergeCell ref="A4:C4"/>
    <mergeCell ref="A5:C5"/>
    <mergeCell ref="A6:C6"/>
  </mergeCells>
  <printOptions horizontalCentered="1"/>
  <pageMargins left="1.1811023622047245" right="0.59055118110236227" top="0.59055118110236227" bottom="0.59055118110236227" header="0.11811023622047245" footer="0.1181102362204724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K20" sqref="K20"/>
    </sheetView>
  </sheetViews>
  <sheetFormatPr defaultColWidth="9.140625" defaultRowHeight="15.75"/>
  <cols>
    <col min="1" max="1" width="28.140625" style="12" customWidth="1"/>
    <col min="2" max="2" width="41.85546875" style="12" customWidth="1"/>
    <col min="3" max="3" width="17.28515625" style="40" customWidth="1"/>
    <col min="4" max="4" width="17.85546875" style="12" customWidth="1"/>
    <col min="5" max="16384" width="9.140625" style="12"/>
  </cols>
  <sheetData>
    <row r="1" spans="1:4">
      <c r="A1" s="41"/>
      <c r="B1" s="1"/>
      <c r="C1" s="41"/>
      <c r="D1" s="115" t="s">
        <v>165</v>
      </c>
    </row>
    <row r="2" spans="1:4">
      <c r="A2" s="41"/>
      <c r="B2" s="197" t="s">
        <v>1</v>
      </c>
      <c r="C2" s="198"/>
      <c r="D2" s="198"/>
    </row>
    <row r="3" spans="1:4">
      <c r="A3" s="41"/>
      <c r="B3" s="197" t="s">
        <v>2</v>
      </c>
      <c r="C3" s="198"/>
      <c r="D3" s="198"/>
    </row>
    <row r="4" spans="1:4">
      <c r="A4" s="41"/>
      <c r="B4" s="197" t="s">
        <v>198</v>
      </c>
      <c r="C4" s="198"/>
      <c r="D4" s="198"/>
    </row>
    <row r="5" spans="1:4">
      <c r="A5" s="41"/>
      <c r="B5" s="197" t="s">
        <v>3</v>
      </c>
      <c r="C5" s="198"/>
      <c r="D5" s="198"/>
    </row>
    <row r="6" spans="1:4">
      <c r="A6" s="74"/>
      <c r="B6" s="197" t="s">
        <v>4</v>
      </c>
      <c r="C6" s="198"/>
      <c r="D6" s="198"/>
    </row>
    <row r="7" spans="1:4">
      <c r="A7" s="74"/>
      <c r="B7" s="194" t="s">
        <v>228</v>
      </c>
      <c r="C7" s="198"/>
      <c r="D7" s="198"/>
    </row>
    <row r="8" spans="1:4">
      <c r="A8" s="74"/>
      <c r="B8" s="194" t="s">
        <v>199</v>
      </c>
      <c r="C8" s="198"/>
      <c r="D8" s="198"/>
    </row>
    <row r="9" spans="1:4">
      <c r="A9" s="74"/>
      <c r="B9" s="1"/>
      <c r="C9" s="194" t="s">
        <v>230</v>
      </c>
      <c r="D9" s="194"/>
    </row>
    <row r="10" spans="1:4">
      <c r="A10" s="74"/>
      <c r="B10" s="75"/>
      <c r="C10" s="76"/>
      <c r="D10" s="76"/>
    </row>
    <row r="11" spans="1:4">
      <c r="A11" s="74"/>
      <c r="B11" s="75"/>
      <c r="C11" s="76"/>
      <c r="D11" s="76"/>
    </row>
    <row r="12" spans="1:4">
      <c r="A12" s="77"/>
      <c r="B12" s="78"/>
      <c r="C12" s="78"/>
      <c r="D12" s="77"/>
    </row>
    <row r="13" spans="1:4">
      <c r="A13" s="210" t="s">
        <v>24</v>
      </c>
      <c r="B13" s="210"/>
      <c r="C13" s="210"/>
      <c r="D13" s="209"/>
    </row>
    <row r="14" spans="1:4">
      <c r="A14" s="211" t="s">
        <v>25</v>
      </c>
      <c r="B14" s="211"/>
      <c r="C14" s="211"/>
      <c r="D14" s="209"/>
    </row>
    <row r="15" spans="1:4">
      <c r="A15" s="211" t="s">
        <v>166</v>
      </c>
      <c r="B15" s="211"/>
      <c r="C15" s="211"/>
      <c r="D15" s="209"/>
    </row>
    <row r="16" spans="1:4">
      <c r="A16" s="208" t="s">
        <v>196</v>
      </c>
      <c r="B16" s="208"/>
      <c r="C16" s="208"/>
      <c r="D16" s="209"/>
    </row>
    <row r="17" spans="1:7">
      <c r="A17" s="13"/>
      <c r="B17" s="13"/>
      <c r="C17" s="13"/>
    </row>
    <row r="18" spans="1:7">
      <c r="A18" s="202" t="s">
        <v>27</v>
      </c>
      <c r="B18" s="204" t="s">
        <v>28</v>
      </c>
      <c r="C18" s="206" t="s">
        <v>167</v>
      </c>
      <c r="D18" s="207"/>
    </row>
    <row r="19" spans="1:7">
      <c r="A19" s="203"/>
      <c r="B19" s="205"/>
      <c r="C19" s="122" t="s">
        <v>176</v>
      </c>
      <c r="D19" s="122" t="s">
        <v>194</v>
      </c>
    </row>
    <row r="20" spans="1:7">
      <c r="A20" s="15">
        <v>1</v>
      </c>
      <c r="B20" s="15">
        <v>2</v>
      </c>
      <c r="C20" s="15">
        <v>3</v>
      </c>
      <c r="D20" s="15">
        <v>4</v>
      </c>
    </row>
    <row r="21" spans="1:7" ht="31.5">
      <c r="A21" s="2" t="s">
        <v>30</v>
      </c>
      <c r="B21" s="16" t="s">
        <v>31</v>
      </c>
      <c r="C21" s="17">
        <f>C22+C24+C28+C36+C39+C52+C54</f>
        <v>6007.67</v>
      </c>
      <c r="D21" s="17">
        <f>D22+D24+D28+D36+D39+D52+D54</f>
        <v>6614.68</v>
      </c>
      <c r="F21" s="129"/>
      <c r="G21" s="129"/>
    </row>
    <row r="22" spans="1:7">
      <c r="A22" s="2" t="s">
        <v>32</v>
      </c>
      <c r="B22" s="16" t="s">
        <v>33</v>
      </c>
      <c r="C22" s="17">
        <f>SUM(C23)</f>
        <v>860.02</v>
      </c>
      <c r="D22" s="17">
        <f>SUM(D23)</f>
        <v>877.22</v>
      </c>
    </row>
    <row r="23" spans="1:7">
      <c r="A23" s="4" t="s">
        <v>34</v>
      </c>
      <c r="B23" s="128" t="s">
        <v>35</v>
      </c>
      <c r="C23" s="19">
        <v>860.02</v>
      </c>
      <c r="D23" s="19">
        <v>877.22</v>
      </c>
    </row>
    <row r="24" spans="1:7" ht="47.25">
      <c r="A24" s="2" t="s">
        <v>36</v>
      </c>
      <c r="B24" s="20" t="s">
        <v>37</v>
      </c>
      <c r="C24" s="17">
        <f>C25</f>
        <v>1326.36</v>
      </c>
      <c r="D24" s="17">
        <f>D25</f>
        <v>1326.36</v>
      </c>
    </row>
    <row r="25" spans="1:7" ht="47.25">
      <c r="A25" s="4" t="s">
        <v>38</v>
      </c>
      <c r="B25" s="18" t="s">
        <v>39</v>
      </c>
      <c r="C25" s="19">
        <v>1326.36</v>
      </c>
      <c r="D25" s="19">
        <v>1326.36</v>
      </c>
    </row>
    <row r="26" spans="1:7" ht="126" hidden="1">
      <c r="A26" s="54" t="s">
        <v>40</v>
      </c>
      <c r="B26" s="31" t="s">
        <v>41</v>
      </c>
      <c r="C26" s="32">
        <f>C27</f>
        <v>0</v>
      </c>
      <c r="D26" s="32">
        <f>D27</f>
        <v>0</v>
      </c>
    </row>
    <row r="27" spans="1:7" ht="189" hidden="1">
      <c r="A27" s="21" t="s">
        <v>141</v>
      </c>
      <c r="B27" s="22" t="s">
        <v>173</v>
      </c>
      <c r="C27" s="23">
        <v>0</v>
      </c>
      <c r="D27" s="23">
        <v>0</v>
      </c>
    </row>
    <row r="28" spans="1:7">
      <c r="A28" s="2" t="s">
        <v>42</v>
      </c>
      <c r="B28" s="20" t="s">
        <v>43</v>
      </c>
      <c r="C28" s="17">
        <f>C29+C31</f>
        <v>1442.53</v>
      </c>
      <c r="D28" s="17">
        <f>D29+D31</f>
        <v>1462.4999999999998</v>
      </c>
    </row>
    <row r="29" spans="1:7">
      <c r="A29" s="2" t="s">
        <v>44</v>
      </c>
      <c r="B29" s="20" t="s">
        <v>45</v>
      </c>
      <c r="C29" s="17">
        <f>SUM(C30)</f>
        <v>150.56</v>
      </c>
      <c r="D29" s="17">
        <f>SUM(D30)</f>
        <v>158.09</v>
      </c>
    </row>
    <row r="30" spans="1:7" ht="78.75">
      <c r="A30" s="4" t="s">
        <v>46</v>
      </c>
      <c r="B30" s="18" t="s">
        <v>47</v>
      </c>
      <c r="C30" s="19">
        <v>150.56</v>
      </c>
      <c r="D30" s="19">
        <v>158.09</v>
      </c>
    </row>
    <row r="31" spans="1:7">
      <c r="A31" s="2" t="s">
        <v>48</v>
      </c>
      <c r="B31" s="20" t="s">
        <v>49</v>
      </c>
      <c r="C31" s="17">
        <f>C32+C34</f>
        <v>1291.97</v>
      </c>
      <c r="D31" s="17">
        <f>D32+D34</f>
        <v>1304.4099999999999</v>
      </c>
    </row>
    <row r="32" spans="1:7">
      <c r="A32" s="4" t="s">
        <v>50</v>
      </c>
      <c r="B32" s="20" t="s">
        <v>51</v>
      </c>
      <c r="C32" s="17">
        <f>C33</f>
        <v>670</v>
      </c>
      <c r="D32" s="17">
        <f>D33</f>
        <v>670</v>
      </c>
    </row>
    <row r="33" spans="1:4" ht="63">
      <c r="A33" s="4" t="s">
        <v>52</v>
      </c>
      <c r="B33" s="24" t="s">
        <v>53</v>
      </c>
      <c r="C33" s="19">
        <v>670</v>
      </c>
      <c r="D33" s="19">
        <v>670</v>
      </c>
    </row>
    <row r="34" spans="1:4">
      <c r="A34" s="2" t="s">
        <v>54</v>
      </c>
      <c r="B34" s="20" t="s">
        <v>55</v>
      </c>
      <c r="C34" s="17">
        <f>C35</f>
        <v>621.97</v>
      </c>
      <c r="D34" s="17">
        <f>D35</f>
        <v>634.41</v>
      </c>
    </row>
    <row r="35" spans="1:4" ht="63">
      <c r="A35" s="4" t="s">
        <v>56</v>
      </c>
      <c r="B35" s="24" t="s">
        <v>57</v>
      </c>
      <c r="C35" s="19">
        <v>621.97</v>
      </c>
      <c r="D35" s="19">
        <v>634.41</v>
      </c>
    </row>
    <row r="36" spans="1:4">
      <c r="A36" s="2" t="s">
        <v>58</v>
      </c>
      <c r="B36" s="20" t="s">
        <v>59</v>
      </c>
      <c r="C36" s="17">
        <f>C37</f>
        <v>2.16</v>
      </c>
      <c r="D36" s="17">
        <f>D37</f>
        <v>2.1800000000000002</v>
      </c>
    </row>
    <row r="37" spans="1:4" ht="94.5">
      <c r="A37" s="2" t="s">
        <v>60</v>
      </c>
      <c r="B37" s="20" t="s">
        <v>61</v>
      </c>
      <c r="C37" s="17">
        <f>C38</f>
        <v>2.16</v>
      </c>
      <c r="D37" s="17">
        <f>D38</f>
        <v>2.1800000000000002</v>
      </c>
    </row>
    <row r="38" spans="1:4" ht="126">
      <c r="A38" s="4" t="s">
        <v>62</v>
      </c>
      <c r="B38" s="18" t="s">
        <v>63</v>
      </c>
      <c r="C38" s="19">
        <v>2.16</v>
      </c>
      <c r="D38" s="19">
        <v>2.1800000000000002</v>
      </c>
    </row>
    <row r="39" spans="1:4" ht="47.25">
      <c r="A39" s="2" t="s">
        <v>64</v>
      </c>
      <c r="B39" s="20" t="s">
        <v>65</v>
      </c>
      <c r="C39" s="17">
        <f>SUM(C40+C49)</f>
        <v>2376.6000000000004</v>
      </c>
      <c r="D39" s="17">
        <f>SUM(D40+D49)</f>
        <v>2946.42</v>
      </c>
    </row>
    <row r="40" spans="1:4" ht="157.5">
      <c r="A40" s="2" t="s">
        <v>66</v>
      </c>
      <c r="B40" s="20" t="s">
        <v>67</v>
      </c>
      <c r="C40" s="17">
        <f>C43+C47+C41</f>
        <v>2145.11</v>
      </c>
      <c r="D40" s="17">
        <f>D43+D47+D41</f>
        <v>2726.42</v>
      </c>
    </row>
    <row r="41" spans="1:4" ht="141.75">
      <c r="A41" s="118" t="s">
        <v>189</v>
      </c>
      <c r="B41" s="120" t="s">
        <v>191</v>
      </c>
      <c r="C41" s="17">
        <f>C42</f>
        <v>0.13</v>
      </c>
      <c r="D41" s="17">
        <f>D42</f>
        <v>0.13</v>
      </c>
    </row>
    <row r="42" spans="1:4" ht="110.25">
      <c r="A42" s="119" t="s">
        <v>190</v>
      </c>
      <c r="B42" s="121" t="s">
        <v>192</v>
      </c>
      <c r="C42" s="19">
        <v>0.13</v>
      </c>
      <c r="D42" s="19">
        <v>0.13</v>
      </c>
    </row>
    <row r="43" spans="1:4" ht="157.5">
      <c r="A43" s="2" t="s">
        <v>68</v>
      </c>
      <c r="B43" s="20" t="s">
        <v>175</v>
      </c>
      <c r="C43" s="17">
        <f>C44</f>
        <v>1871.21</v>
      </c>
      <c r="D43" s="17">
        <f>D44</f>
        <v>2452.52</v>
      </c>
    </row>
    <row r="44" spans="1:4" ht="126">
      <c r="A44" s="2" t="s">
        <v>69</v>
      </c>
      <c r="B44" s="20" t="s">
        <v>70</v>
      </c>
      <c r="C44" s="25">
        <f>C45+C46</f>
        <v>1871.21</v>
      </c>
      <c r="D44" s="25">
        <f>D45+D46</f>
        <v>2452.52</v>
      </c>
    </row>
    <row r="45" spans="1:4" ht="173.25">
      <c r="A45" s="27" t="s">
        <v>71</v>
      </c>
      <c r="B45" s="24" t="s">
        <v>72</v>
      </c>
      <c r="C45" s="26">
        <v>1345</v>
      </c>
      <c r="D45" s="26">
        <v>1900</v>
      </c>
    </row>
    <row r="46" spans="1:4" ht="126">
      <c r="A46" s="4" t="s">
        <v>73</v>
      </c>
      <c r="B46" s="18" t="s">
        <v>74</v>
      </c>
      <c r="C46" s="26">
        <v>526.21</v>
      </c>
      <c r="D46" s="26">
        <v>552.52</v>
      </c>
    </row>
    <row r="47" spans="1:4" ht="63">
      <c r="A47" s="2" t="s">
        <v>75</v>
      </c>
      <c r="B47" s="20" t="s">
        <v>76</v>
      </c>
      <c r="C47" s="17">
        <f>C48</f>
        <v>273.77</v>
      </c>
      <c r="D47" s="17">
        <f>D48</f>
        <v>273.77</v>
      </c>
    </row>
    <row r="48" spans="1:4" ht="63">
      <c r="A48" s="27" t="s">
        <v>77</v>
      </c>
      <c r="B48" s="24" t="s">
        <v>78</v>
      </c>
      <c r="C48" s="19">
        <v>273.77</v>
      </c>
      <c r="D48" s="19">
        <v>273.77</v>
      </c>
    </row>
    <row r="49" spans="1:4" ht="141.75">
      <c r="A49" s="2" t="s">
        <v>79</v>
      </c>
      <c r="B49" s="20" t="s">
        <v>80</v>
      </c>
      <c r="C49" s="17">
        <f>C50</f>
        <v>231.49</v>
      </c>
      <c r="D49" s="17">
        <f>D50</f>
        <v>220</v>
      </c>
    </row>
    <row r="50" spans="1:4" ht="141.75">
      <c r="A50" s="28" t="s">
        <v>81</v>
      </c>
      <c r="B50" s="29" t="s">
        <v>82</v>
      </c>
      <c r="C50" s="17">
        <f>C51</f>
        <v>231.49</v>
      </c>
      <c r="D50" s="17">
        <f>D51</f>
        <v>220</v>
      </c>
    </row>
    <row r="51" spans="1:4" ht="126">
      <c r="A51" s="4" t="s">
        <v>83</v>
      </c>
      <c r="B51" s="18" t="s">
        <v>84</v>
      </c>
      <c r="C51" s="19">
        <v>231.49</v>
      </c>
      <c r="D51" s="19">
        <v>220</v>
      </c>
    </row>
    <row r="52" spans="1:4" ht="31.5" hidden="1">
      <c r="A52" s="30" t="s">
        <v>85</v>
      </c>
      <c r="B52" s="31" t="s">
        <v>86</v>
      </c>
      <c r="C52" s="32">
        <f>C53</f>
        <v>0</v>
      </c>
      <c r="D52" s="32">
        <f>D53</f>
        <v>0</v>
      </c>
    </row>
    <row r="53" spans="1:4" ht="47.25" hidden="1">
      <c r="A53" s="33" t="s">
        <v>87</v>
      </c>
      <c r="B53" s="34" t="s">
        <v>88</v>
      </c>
      <c r="C53" s="35">
        <v>0</v>
      </c>
      <c r="D53" s="35">
        <v>0</v>
      </c>
    </row>
    <row r="54" spans="1:4" ht="31.5" hidden="1">
      <c r="A54" s="79" t="s">
        <v>89</v>
      </c>
      <c r="B54" s="80" t="s">
        <v>90</v>
      </c>
      <c r="C54" s="32">
        <f>C57</f>
        <v>0</v>
      </c>
      <c r="D54" s="32">
        <f>D57</f>
        <v>0</v>
      </c>
    </row>
    <row r="55" spans="1:4" ht="126" hidden="1">
      <c r="A55" s="30" t="s">
        <v>91</v>
      </c>
      <c r="B55" s="31" t="s">
        <v>168</v>
      </c>
      <c r="C55" s="32"/>
      <c r="D55" s="32"/>
    </row>
    <row r="56" spans="1:4" ht="157.5" hidden="1">
      <c r="A56" s="81" t="s">
        <v>92</v>
      </c>
      <c r="B56" s="22" t="s">
        <v>169</v>
      </c>
      <c r="C56" s="32"/>
      <c r="D56" s="32"/>
    </row>
    <row r="57" spans="1:4" ht="157.5" hidden="1">
      <c r="A57" s="82" t="s">
        <v>93</v>
      </c>
      <c r="B57" s="83" t="s">
        <v>94</v>
      </c>
      <c r="C57" s="32">
        <f>C58</f>
        <v>0</v>
      </c>
      <c r="D57" s="32">
        <f>D58</f>
        <v>0</v>
      </c>
    </row>
    <row r="58" spans="1:4" ht="157.5" hidden="1">
      <c r="A58" s="33" t="s">
        <v>95</v>
      </c>
      <c r="B58" s="33" t="s">
        <v>96</v>
      </c>
      <c r="C58" s="23">
        <v>0</v>
      </c>
      <c r="D58" s="23">
        <v>0</v>
      </c>
    </row>
    <row r="59" spans="1:4">
      <c r="A59" s="2" t="s">
        <v>97</v>
      </c>
      <c r="B59" s="16" t="s">
        <v>98</v>
      </c>
      <c r="C59" s="17">
        <f>C60+C65</f>
        <v>15664.160000000002</v>
      </c>
      <c r="D59" s="17">
        <f>D60+D65</f>
        <v>15873.92</v>
      </c>
    </row>
    <row r="60" spans="1:4" ht="47.25">
      <c r="A60" s="2" t="s">
        <v>99</v>
      </c>
      <c r="B60" s="20" t="s">
        <v>100</v>
      </c>
      <c r="C60" s="17">
        <f>C61+C62+C63+C64</f>
        <v>15664.160000000002</v>
      </c>
      <c r="D60" s="17">
        <f>D61+D62+D63+D64</f>
        <v>15873.92</v>
      </c>
    </row>
    <row r="61" spans="1:4" ht="31.5">
      <c r="A61" s="36" t="s">
        <v>101</v>
      </c>
      <c r="B61" s="37" t="s">
        <v>102</v>
      </c>
      <c r="C61" s="17">
        <f>'прил безвоз 6'!C19</f>
        <v>9831.94</v>
      </c>
      <c r="D61" s="17">
        <f>'прил безвоз 6'!D19</f>
        <v>10121.700000000001</v>
      </c>
    </row>
    <row r="62" spans="1:4" s="40" customFormat="1" ht="47.25">
      <c r="A62" s="2" t="s">
        <v>103</v>
      </c>
      <c r="B62" s="116" t="s">
        <v>104</v>
      </c>
      <c r="C62" s="17">
        <f>'прил безвоз 6'!C22</f>
        <v>195</v>
      </c>
      <c r="D62" s="17">
        <f>'прил безвоз 6'!D22</f>
        <v>109.3</v>
      </c>
    </row>
    <row r="63" spans="1:4" s="40" customFormat="1" ht="31.5">
      <c r="A63" s="2" t="s">
        <v>112</v>
      </c>
      <c r="B63" s="38" t="s">
        <v>113</v>
      </c>
      <c r="C63" s="17">
        <f>'прил безвоз 6'!C31</f>
        <v>172.12</v>
      </c>
      <c r="D63" s="17">
        <f>'прил безвоз 6'!D31</f>
        <v>177.82000000000002</v>
      </c>
    </row>
    <row r="64" spans="1:4">
      <c r="A64" s="2" t="s">
        <v>119</v>
      </c>
      <c r="B64" s="20" t="s">
        <v>120</v>
      </c>
      <c r="C64" s="17">
        <f>'прил безвоз 6'!C36</f>
        <v>5465.1</v>
      </c>
      <c r="D64" s="17">
        <f>'прил безвоз 6'!D36</f>
        <v>5465.1</v>
      </c>
    </row>
    <row r="65" spans="1:4" ht="94.5" hidden="1">
      <c r="A65" s="84" t="s">
        <v>142</v>
      </c>
      <c r="B65" s="85" t="s">
        <v>143</v>
      </c>
      <c r="C65" s="86">
        <f>C66</f>
        <v>0</v>
      </c>
      <c r="D65" s="86">
        <f>D66</f>
        <v>0</v>
      </c>
    </row>
    <row r="66" spans="1:4" ht="157.5" hidden="1">
      <c r="A66" s="84" t="s">
        <v>144</v>
      </c>
      <c r="B66" s="87" t="s">
        <v>145</v>
      </c>
      <c r="C66" s="86"/>
      <c r="D66" s="86"/>
    </row>
    <row r="67" spans="1:4">
      <c r="A67" s="4"/>
      <c r="B67" s="2" t="s">
        <v>129</v>
      </c>
      <c r="C67" s="17">
        <f>C21+C59</f>
        <v>21671.83</v>
      </c>
      <c r="D67" s="17">
        <f>D21+D59</f>
        <v>22488.6</v>
      </c>
    </row>
    <row r="69" spans="1:4">
      <c r="C69" s="193"/>
    </row>
  </sheetData>
  <mergeCells count="15">
    <mergeCell ref="B2:D2"/>
    <mergeCell ref="A18:A19"/>
    <mergeCell ref="B18:B19"/>
    <mergeCell ref="C18:D18"/>
    <mergeCell ref="A16:D16"/>
    <mergeCell ref="B7:D7"/>
    <mergeCell ref="A13:D13"/>
    <mergeCell ref="A14:D14"/>
    <mergeCell ref="A15:D15"/>
    <mergeCell ref="B3:D3"/>
    <mergeCell ref="B4:D4"/>
    <mergeCell ref="B6:D6"/>
    <mergeCell ref="C9:D9"/>
    <mergeCell ref="B5:D5"/>
    <mergeCell ref="B8:D8"/>
  </mergeCells>
  <printOptions horizontalCentered="1"/>
  <pageMargins left="1.1811023622047245" right="0.59055118110236227" top="0.59055118110236227" bottom="0.41" header="0.11811023622047245" footer="0.11811023622047245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53"/>
  <sheetViews>
    <sheetView zoomScaleNormal="100" zoomScaleSheetLayoutView="90" workbookViewId="0">
      <selection activeCell="G13" sqref="G13"/>
    </sheetView>
  </sheetViews>
  <sheetFormatPr defaultColWidth="9.140625" defaultRowHeight="15.75"/>
  <cols>
    <col min="1" max="1" width="28" style="41" customWidth="1"/>
    <col min="2" max="2" width="49" style="41" customWidth="1"/>
    <col min="3" max="3" width="16.85546875" style="41" customWidth="1"/>
    <col min="4" max="5" width="9.140625" style="41"/>
    <col min="6" max="6" width="9.5703125" style="41" bestFit="1" customWidth="1"/>
    <col min="7" max="16384" width="9.140625" style="41"/>
  </cols>
  <sheetData>
    <row r="1" spans="1:3">
      <c r="A1" s="1"/>
      <c r="C1" s="115" t="s">
        <v>130</v>
      </c>
    </row>
    <row r="2" spans="1:3">
      <c r="A2" s="197" t="s">
        <v>1</v>
      </c>
      <c r="B2" s="198"/>
      <c r="C2" s="198"/>
    </row>
    <row r="3" spans="1:3">
      <c r="A3" s="197" t="s">
        <v>2</v>
      </c>
      <c r="B3" s="198"/>
      <c r="C3" s="198"/>
    </row>
    <row r="4" spans="1:3">
      <c r="A4" s="197" t="s">
        <v>198</v>
      </c>
      <c r="B4" s="198"/>
      <c r="C4" s="198"/>
    </row>
    <row r="5" spans="1:3">
      <c r="A5" s="197" t="s">
        <v>3</v>
      </c>
      <c r="B5" s="198"/>
      <c r="C5" s="198"/>
    </row>
    <row r="6" spans="1:3">
      <c r="A6" s="197" t="s">
        <v>4</v>
      </c>
      <c r="B6" s="198"/>
      <c r="C6" s="198"/>
    </row>
    <row r="7" spans="1:3">
      <c r="A7" s="194" t="s">
        <v>228</v>
      </c>
      <c r="B7" s="198"/>
      <c r="C7" s="198"/>
    </row>
    <row r="8" spans="1:3">
      <c r="A8" s="194" t="s">
        <v>199</v>
      </c>
      <c r="B8" s="198"/>
      <c r="C8" s="198"/>
    </row>
    <row r="9" spans="1:3">
      <c r="A9" s="1"/>
      <c r="B9" s="194" t="s">
        <v>229</v>
      </c>
      <c r="C9" s="194"/>
    </row>
    <row r="10" spans="1:3">
      <c r="B10" s="66"/>
      <c r="C10" s="66"/>
    </row>
    <row r="11" spans="1:3">
      <c r="B11" s="66"/>
      <c r="C11" s="66"/>
    </row>
    <row r="12" spans="1:3">
      <c r="B12" s="44"/>
      <c r="C12" s="44"/>
    </row>
    <row r="13" spans="1:3">
      <c r="A13" s="214" t="s">
        <v>98</v>
      </c>
      <c r="B13" s="215"/>
      <c r="C13" s="215"/>
    </row>
    <row r="14" spans="1:3">
      <c r="A14" s="214" t="s">
        <v>195</v>
      </c>
      <c r="B14" s="215"/>
      <c r="C14" s="215"/>
    </row>
    <row r="15" spans="1:3">
      <c r="A15" s="45"/>
    </row>
    <row r="16" spans="1:3">
      <c r="A16" s="108" t="s">
        <v>131</v>
      </c>
      <c r="B16" s="212" t="s">
        <v>28</v>
      </c>
      <c r="C16" s="46" t="s">
        <v>132</v>
      </c>
    </row>
    <row r="17" spans="1:3">
      <c r="A17" s="109" t="s">
        <v>133</v>
      </c>
      <c r="B17" s="213"/>
      <c r="C17" s="47" t="s">
        <v>134</v>
      </c>
    </row>
    <row r="18" spans="1:3">
      <c r="A18" s="48">
        <v>1</v>
      </c>
      <c r="B18" s="48">
        <v>2</v>
      </c>
      <c r="C18" s="48">
        <v>3</v>
      </c>
    </row>
    <row r="19" spans="1:3">
      <c r="A19" s="36" t="s">
        <v>97</v>
      </c>
      <c r="B19" s="49" t="s">
        <v>98</v>
      </c>
      <c r="C19" s="62">
        <f>C20+C47+C51</f>
        <v>33135.230000000003</v>
      </c>
    </row>
    <row r="20" spans="1:3" ht="47.25">
      <c r="A20" s="36" t="s">
        <v>99</v>
      </c>
      <c r="B20" s="38" t="s">
        <v>100</v>
      </c>
      <c r="C20" s="62">
        <f>C21+C24+C37+C42</f>
        <v>33105.420000000006</v>
      </c>
    </row>
    <row r="21" spans="1:3" ht="31.5">
      <c r="A21" s="50" t="s">
        <v>101</v>
      </c>
      <c r="B21" s="51" t="s">
        <v>102</v>
      </c>
      <c r="C21" s="62">
        <f>C22</f>
        <v>9541.6</v>
      </c>
    </row>
    <row r="22" spans="1:3" ht="66" customHeight="1">
      <c r="A22" s="95" t="s">
        <v>158</v>
      </c>
      <c r="B22" s="95" t="s">
        <v>159</v>
      </c>
      <c r="C22" s="61">
        <f>C23</f>
        <v>9541.6</v>
      </c>
    </row>
    <row r="23" spans="1:3" ht="47.25">
      <c r="A23" s="15" t="s">
        <v>157</v>
      </c>
      <c r="B23" s="67" t="s">
        <v>156</v>
      </c>
      <c r="C23" s="63">
        <f>7388+2153.6</f>
        <v>9541.6</v>
      </c>
    </row>
    <row r="24" spans="1:3" s="64" customFormat="1" ht="47.25">
      <c r="A24" s="36" t="s">
        <v>103</v>
      </c>
      <c r="B24" s="180" t="s">
        <v>104</v>
      </c>
      <c r="C24" s="62">
        <f>C25+C29+C27</f>
        <v>16227.45</v>
      </c>
    </row>
    <row r="25" spans="1:3" s="64" customFormat="1" ht="126" hidden="1">
      <c r="A25" s="172" t="s">
        <v>105</v>
      </c>
      <c r="B25" s="181" t="s">
        <v>106</v>
      </c>
      <c r="C25" s="61">
        <f>C26</f>
        <v>0</v>
      </c>
    </row>
    <row r="26" spans="1:3" s="64" customFormat="1" ht="126" hidden="1">
      <c r="A26" s="173" t="s">
        <v>107</v>
      </c>
      <c r="B26" s="182" t="s">
        <v>108</v>
      </c>
      <c r="C26" s="174"/>
    </row>
    <row r="27" spans="1:3" s="64" customFormat="1" ht="47.25" hidden="1">
      <c r="A27" s="183" t="s">
        <v>151</v>
      </c>
      <c r="B27" s="184" t="s">
        <v>152</v>
      </c>
      <c r="C27" s="25">
        <f>C28</f>
        <v>0</v>
      </c>
    </row>
    <row r="28" spans="1:3" s="64" customFormat="1" ht="47.25" hidden="1">
      <c r="A28" s="27" t="s">
        <v>150</v>
      </c>
      <c r="B28" s="185" t="s">
        <v>149</v>
      </c>
      <c r="C28" s="26"/>
    </row>
    <row r="29" spans="1:3" s="64" customFormat="1">
      <c r="A29" s="172" t="s">
        <v>109</v>
      </c>
      <c r="B29" s="37" t="s">
        <v>110</v>
      </c>
      <c r="C29" s="61">
        <f>C30+C32+C35+C31+C33+C34+C36</f>
        <v>16227.45</v>
      </c>
    </row>
    <row r="30" spans="1:3" s="64" customFormat="1" ht="94.5" hidden="1">
      <c r="A30" s="43" t="s">
        <v>111</v>
      </c>
      <c r="B30" s="42" t="s">
        <v>135</v>
      </c>
      <c r="C30" s="52">
        <v>0</v>
      </c>
    </row>
    <row r="31" spans="1:3" s="64" customFormat="1" ht="126">
      <c r="A31" s="173" t="s">
        <v>111</v>
      </c>
      <c r="B31" s="165" t="s">
        <v>177</v>
      </c>
      <c r="C31" s="174">
        <v>1050.4000000000001</v>
      </c>
    </row>
    <row r="32" spans="1:3" s="64" customFormat="1" ht="78.75" hidden="1">
      <c r="A32" s="53" t="s">
        <v>111</v>
      </c>
      <c r="B32" s="42" t="s">
        <v>136</v>
      </c>
      <c r="C32" s="52">
        <v>0</v>
      </c>
    </row>
    <row r="33" spans="1:4" s="64" customFormat="1" ht="63" hidden="1">
      <c r="A33" s="53" t="s">
        <v>111</v>
      </c>
      <c r="B33" s="42" t="s">
        <v>137</v>
      </c>
      <c r="C33" s="52">
        <v>0</v>
      </c>
    </row>
    <row r="34" spans="1:4" s="64" customFormat="1" ht="130.5" customHeight="1">
      <c r="A34" s="178" t="s">
        <v>111</v>
      </c>
      <c r="B34" s="165" t="s">
        <v>180</v>
      </c>
      <c r="C34" s="174">
        <v>2500</v>
      </c>
    </row>
    <row r="35" spans="1:4" s="64" customFormat="1" ht="47.25">
      <c r="A35" s="178" t="s">
        <v>111</v>
      </c>
      <c r="B35" s="157" t="s">
        <v>179</v>
      </c>
      <c r="C35" s="63">
        <v>166.1</v>
      </c>
    </row>
    <row r="36" spans="1:4" s="64" customFormat="1" ht="78.75">
      <c r="A36" s="178" t="s">
        <v>111</v>
      </c>
      <c r="B36" s="157" t="s">
        <v>217</v>
      </c>
      <c r="C36" s="63">
        <v>12510.95</v>
      </c>
    </row>
    <row r="37" spans="1:4" s="64" customFormat="1" ht="31.5">
      <c r="A37" s="179" t="s">
        <v>112</v>
      </c>
      <c r="B37" s="37" t="s">
        <v>113</v>
      </c>
      <c r="C37" s="61">
        <f>C40+C38</f>
        <v>165.22</v>
      </c>
    </row>
    <row r="38" spans="1:4" s="64" customFormat="1" ht="47.25">
      <c r="A38" s="50" t="s">
        <v>114</v>
      </c>
      <c r="B38" s="51" t="s">
        <v>115</v>
      </c>
      <c r="C38" s="175">
        <f>C39</f>
        <v>3.52</v>
      </c>
      <c r="D38" s="41"/>
    </row>
    <row r="39" spans="1:4" s="64" customFormat="1" ht="47.25">
      <c r="A39" s="176" t="s">
        <v>116</v>
      </c>
      <c r="B39" s="155" t="s">
        <v>138</v>
      </c>
      <c r="C39" s="177">
        <v>3.52</v>
      </c>
      <c r="D39" s="41"/>
    </row>
    <row r="40" spans="1:4" s="64" customFormat="1" ht="81" customHeight="1">
      <c r="A40" s="172" t="s">
        <v>117</v>
      </c>
      <c r="B40" s="171" t="s">
        <v>181</v>
      </c>
      <c r="C40" s="61">
        <f>C41</f>
        <v>161.69999999999999</v>
      </c>
    </row>
    <row r="41" spans="1:4" s="64" customFormat="1" ht="73.5" customHeight="1">
      <c r="A41" s="173" t="s">
        <v>118</v>
      </c>
      <c r="B41" s="153" t="s">
        <v>178</v>
      </c>
      <c r="C41" s="174">
        <v>161.69999999999999</v>
      </c>
    </row>
    <row r="42" spans="1:4">
      <c r="A42" s="36" t="s">
        <v>119</v>
      </c>
      <c r="B42" s="38" t="s">
        <v>120</v>
      </c>
      <c r="C42" s="62">
        <f>C45+C43</f>
        <v>7171.1500000000005</v>
      </c>
    </row>
    <row r="43" spans="1:4" s="64" customFormat="1" ht="78.75" hidden="1">
      <c r="A43" s="55" t="s">
        <v>121</v>
      </c>
      <c r="B43" s="56" t="s">
        <v>122</v>
      </c>
      <c r="C43" s="60">
        <f>C44</f>
        <v>0</v>
      </c>
    </row>
    <row r="44" spans="1:4" s="64" customFormat="1" ht="78.75" hidden="1">
      <c r="A44" s="57" t="s">
        <v>123</v>
      </c>
      <c r="B44" s="58" t="s">
        <v>124</v>
      </c>
      <c r="C44" s="59"/>
    </row>
    <row r="45" spans="1:4" ht="29.25">
      <c r="A45" s="36" t="s">
        <v>125</v>
      </c>
      <c r="B45" s="97" t="s">
        <v>126</v>
      </c>
      <c r="C45" s="62">
        <f>C46</f>
        <v>7171.1500000000005</v>
      </c>
    </row>
    <row r="46" spans="1:4" ht="31.5">
      <c r="A46" s="98" t="s">
        <v>127</v>
      </c>
      <c r="B46" s="39" t="s">
        <v>128</v>
      </c>
      <c r="C46" s="99">
        <f>5465.1+1706.05</f>
        <v>7171.1500000000005</v>
      </c>
    </row>
    <row r="47" spans="1:4" s="64" customFormat="1" ht="78.75">
      <c r="A47" s="110" t="s">
        <v>142</v>
      </c>
      <c r="B47" s="111" t="s">
        <v>143</v>
      </c>
      <c r="C47" s="112">
        <f>C48</f>
        <v>29.81</v>
      </c>
    </row>
    <row r="48" spans="1:4" s="64" customFormat="1" ht="126">
      <c r="A48" s="110" t="s">
        <v>144</v>
      </c>
      <c r="B48" s="188" t="s">
        <v>145</v>
      </c>
      <c r="C48" s="112">
        <f>C49</f>
        <v>29.81</v>
      </c>
    </row>
    <row r="49" spans="1:3" s="64" customFormat="1" ht="126">
      <c r="A49" s="110" t="s">
        <v>146</v>
      </c>
      <c r="B49" s="188" t="s">
        <v>147</v>
      </c>
      <c r="C49" s="112">
        <f>C50</f>
        <v>29.81</v>
      </c>
    </row>
    <row r="50" spans="1:3" s="64" customFormat="1" ht="78.75">
      <c r="A50" s="186" t="s">
        <v>148</v>
      </c>
      <c r="B50" s="162" t="s">
        <v>140</v>
      </c>
      <c r="C50" s="187">
        <v>29.81</v>
      </c>
    </row>
    <row r="51" spans="1:3" s="64" customFormat="1" ht="47.25" hidden="1">
      <c r="A51" s="84" t="s">
        <v>183</v>
      </c>
      <c r="B51" s="123" t="s">
        <v>184</v>
      </c>
      <c r="C51" s="86">
        <f>C52</f>
        <v>0</v>
      </c>
    </row>
    <row r="52" spans="1:3" s="64" customFormat="1" ht="63" hidden="1">
      <c r="A52" s="84" t="s">
        <v>185</v>
      </c>
      <c r="B52" s="123" t="s">
        <v>186</v>
      </c>
      <c r="C52" s="86">
        <f>C53</f>
        <v>0</v>
      </c>
    </row>
    <row r="53" spans="1:3" s="64" customFormat="1" ht="63" hidden="1">
      <c r="A53" s="113" t="s">
        <v>187</v>
      </c>
      <c r="B53" s="125" t="s">
        <v>188</v>
      </c>
      <c r="C53" s="126"/>
    </row>
  </sheetData>
  <mergeCells count="11">
    <mergeCell ref="A2:C2"/>
    <mergeCell ref="A3:C3"/>
    <mergeCell ref="A4:C4"/>
    <mergeCell ref="A5:C5"/>
    <mergeCell ref="A6:C6"/>
    <mergeCell ref="A7:C7"/>
    <mergeCell ref="A8:C8"/>
    <mergeCell ref="B16:B17"/>
    <mergeCell ref="B9:C9"/>
    <mergeCell ref="A13:C13"/>
    <mergeCell ref="A14:C14"/>
  </mergeCells>
  <printOptions horizontalCentered="1"/>
  <pageMargins left="0.98425196850393704" right="0.39370078740157483" top="0.39370078740157483" bottom="0.59055118110236227" header="0.51181102362204722" footer="0.51181102362204722"/>
  <pageSetup paperSize="9" scale="87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tabSelected="1" zoomScaleSheetLayoutView="80" workbookViewId="0">
      <selection activeCell="J18" sqref="J18"/>
    </sheetView>
  </sheetViews>
  <sheetFormatPr defaultColWidth="9.140625" defaultRowHeight="15.75"/>
  <cols>
    <col min="1" max="1" width="28" style="41" customWidth="1"/>
    <col min="2" max="2" width="49" style="41" customWidth="1"/>
    <col min="3" max="3" width="18.42578125" style="41" customWidth="1"/>
    <col min="4" max="4" width="17" style="41" customWidth="1"/>
    <col min="5" max="5" width="9.140625" style="41"/>
    <col min="6" max="6" width="9.5703125" style="41" bestFit="1" customWidth="1"/>
    <col min="7" max="16384" width="9.140625" style="41"/>
  </cols>
  <sheetData>
    <row r="1" spans="1:4">
      <c r="B1" s="1"/>
      <c r="D1" s="115" t="s">
        <v>160</v>
      </c>
    </row>
    <row r="2" spans="1:4">
      <c r="B2" s="197" t="s">
        <v>1</v>
      </c>
      <c r="C2" s="198"/>
      <c r="D2" s="198"/>
    </row>
    <row r="3" spans="1:4">
      <c r="B3" s="197" t="s">
        <v>2</v>
      </c>
      <c r="C3" s="198"/>
      <c r="D3" s="198"/>
    </row>
    <row r="4" spans="1:4">
      <c r="B4" s="197" t="s">
        <v>198</v>
      </c>
      <c r="C4" s="198"/>
      <c r="D4" s="198"/>
    </row>
    <row r="5" spans="1:4">
      <c r="B5" s="197" t="s">
        <v>3</v>
      </c>
      <c r="C5" s="198"/>
      <c r="D5" s="198"/>
    </row>
    <row r="6" spans="1:4">
      <c r="B6" s="197" t="s">
        <v>4</v>
      </c>
      <c r="C6" s="198"/>
      <c r="D6" s="198"/>
    </row>
    <row r="7" spans="1:4">
      <c r="B7" s="194" t="s">
        <v>228</v>
      </c>
      <c r="C7" s="198"/>
      <c r="D7" s="198"/>
    </row>
    <row r="8" spans="1:4">
      <c r="B8" s="194" t="s">
        <v>199</v>
      </c>
      <c r="C8" s="198"/>
      <c r="D8" s="198"/>
    </row>
    <row r="9" spans="1:4">
      <c r="A9" s="68"/>
      <c r="B9" s="1"/>
      <c r="C9" s="194" t="s">
        <v>229</v>
      </c>
      <c r="D9" s="194"/>
    </row>
    <row r="10" spans="1:4">
      <c r="A10" s="68"/>
      <c r="B10" s="1"/>
      <c r="C10" s="114"/>
      <c r="D10" s="114"/>
    </row>
    <row r="11" spans="1:4">
      <c r="A11" s="220" t="s">
        <v>98</v>
      </c>
      <c r="B11" s="221"/>
      <c r="C11" s="221"/>
      <c r="D11" s="222"/>
    </row>
    <row r="12" spans="1:4">
      <c r="A12" s="220" t="s">
        <v>196</v>
      </c>
      <c r="B12" s="221"/>
      <c r="C12" s="221"/>
      <c r="D12" s="222"/>
    </row>
    <row r="13" spans="1:4" ht="16.5" thickBot="1">
      <c r="A13" s="45"/>
    </row>
    <row r="14" spans="1:4">
      <c r="A14" s="69" t="s">
        <v>131</v>
      </c>
      <c r="B14" s="216" t="s">
        <v>28</v>
      </c>
      <c r="C14" s="218" t="s">
        <v>161</v>
      </c>
      <c r="D14" s="219"/>
    </row>
    <row r="15" spans="1:4" ht="16.5" customHeight="1">
      <c r="A15" s="70" t="s">
        <v>133</v>
      </c>
      <c r="B15" s="217"/>
      <c r="C15" s="71">
        <v>2024</v>
      </c>
      <c r="D15" s="72">
        <v>2025</v>
      </c>
    </row>
    <row r="16" spans="1:4">
      <c r="A16" s="48">
        <v>1</v>
      </c>
      <c r="B16" s="48">
        <v>2</v>
      </c>
      <c r="C16" s="48">
        <v>3</v>
      </c>
      <c r="D16" s="48">
        <v>4</v>
      </c>
    </row>
    <row r="17" spans="1:6">
      <c r="A17" s="36" t="s">
        <v>97</v>
      </c>
      <c r="B17" s="49" t="s">
        <v>98</v>
      </c>
      <c r="C17" s="62">
        <f>SUM(C18)</f>
        <v>15664.160000000002</v>
      </c>
      <c r="D17" s="62">
        <f>SUM(D18)</f>
        <v>15873.92</v>
      </c>
    </row>
    <row r="18" spans="1:6" ht="47.25">
      <c r="A18" s="36" t="s">
        <v>99</v>
      </c>
      <c r="B18" s="38" t="s">
        <v>100</v>
      </c>
      <c r="C18" s="62">
        <f>C19+C22+C31+C36</f>
        <v>15664.160000000002</v>
      </c>
      <c r="D18" s="62">
        <f>D19+D22+D31+D36</f>
        <v>15873.92</v>
      </c>
    </row>
    <row r="19" spans="1:6" s="64" customFormat="1" ht="31.5">
      <c r="A19" s="50" t="s">
        <v>101</v>
      </c>
      <c r="B19" s="51" t="s">
        <v>102</v>
      </c>
      <c r="C19" s="62">
        <f>C20</f>
        <v>9831.94</v>
      </c>
      <c r="D19" s="62">
        <f>D20</f>
        <v>10121.700000000001</v>
      </c>
    </row>
    <row r="20" spans="1:6" s="64" customFormat="1" ht="64.5" customHeight="1">
      <c r="A20" s="95" t="s">
        <v>158</v>
      </c>
      <c r="B20" s="95" t="s">
        <v>159</v>
      </c>
      <c r="C20" s="96">
        <f>C21</f>
        <v>9831.94</v>
      </c>
      <c r="D20" s="96">
        <f>D21</f>
        <v>10121.700000000001</v>
      </c>
    </row>
    <row r="21" spans="1:6" s="64" customFormat="1" ht="53.25" customHeight="1">
      <c r="A21" s="15" t="s">
        <v>157</v>
      </c>
      <c r="B21" s="67" t="s">
        <v>156</v>
      </c>
      <c r="C21" s="63">
        <f>7607.91+2224.03</f>
        <v>9831.94</v>
      </c>
      <c r="D21" s="63">
        <f>7820.5+2301.2</f>
        <v>10121.700000000001</v>
      </c>
      <c r="F21" s="91"/>
    </row>
    <row r="22" spans="1:6" s="64" customFormat="1" ht="45.75" customHeight="1">
      <c r="A22" s="191" t="s">
        <v>103</v>
      </c>
      <c r="B22" s="192" t="s">
        <v>104</v>
      </c>
      <c r="C22" s="96">
        <f>C23+C25</f>
        <v>195</v>
      </c>
      <c r="D22" s="96">
        <f>D23+D25</f>
        <v>109.3</v>
      </c>
    </row>
    <row r="23" spans="1:6" s="64" customFormat="1" ht="112.5" hidden="1" customHeight="1">
      <c r="A23" s="55" t="s">
        <v>105</v>
      </c>
      <c r="B23" s="93" t="s">
        <v>106</v>
      </c>
      <c r="C23" s="60">
        <f>C24</f>
        <v>0</v>
      </c>
      <c r="D23" s="60">
        <f>D24</f>
        <v>0</v>
      </c>
    </row>
    <row r="24" spans="1:6" s="92" customFormat="1" ht="114.75" hidden="1" customHeight="1">
      <c r="A24" s="57" t="s">
        <v>107</v>
      </c>
      <c r="B24" s="94" t="s">
        <v>108</v>
      </c>
      <c r="C24" s="59"/>
      <c r="D24" s="59"/>
    </row>
    <row r="25" spans="1:6" s="124" customFormat="1">
      <c r="A25" s="172" t="s">
        <v>109</v>
      </c>
      <c r="B25" s="37" t="s">
        <v>110</v>
      </c>
      <c r="C25" s="61">
        <f>C26+C30+C28+C27+C29</f>
        <v>195</v>
      </c>
      <c r="D25" s="61">
        <f>D26+D30+D28+D27+D29</f>
        <v>109.3</v>
      </c>
    </row>
    <row r="26" spans="1:6" s="64" customFormat="1" ht="94.5" hidden="1">
      <c r="A26" s="103" t="s">
        <v>111</v>
      </c>
      <c r="B26" s="104" t="s">
        <v>135</v>
      </c>
      <c r="C26" s="105">
        <v>0</v>
      </c>
      <c r="D26" s="105">
        <v>0</v>
      </c>
    </row>
    <row r="27" spans="1:6" s="64" customFormat="1" ht="94.5" hidden="1">
      <c r="A27" s="103" t="s">
        <v>111</v>
      </c>
      <c r="B27" s="104" t="s">
        <v>162</v>
      </c>
      <c r="C27" s="105">
        <v>0</v>
      </c>
      <c r="D27" s="105">
        <v>0</v>
      </c>
    </row>
    <row r="28" spans="1:6" s="64" customFormat="1" ht="49.5" customHeight="1">
      <c r="A28" s="190" t="s">
        <v>111</v>
      </c>
      <c r="B28" s="165" t="s">
        <v>179</v>
      </c>
      <c r="C28" s="174">
        <v>195</v>
      </c>
      <c r="D28" s="174">
        <v>109.3</v>
      </c>
    </row>
    <row r="29" spans="1:6" s="64" customFormat="1" ht="63" hidden="1">
      <c r="A29" s="53" t="s">
        <v>111</v>
      </c>
      <c r="B29" s="42" t="s">
        <v>137</v>
      </c>
      <c r="C29" s="52">
        <v>0</v>
      </c>
      <c r="D29" s="52">
        <v>0</v>
      </c>
    </row>
    <row r="30" spans="1:6" s="64" customFormat="1" ht="65.25" hidden="1" customHeight="1">
      <c r="A30" s="53" t="s">
        <v>111</v>
      </c>
      <c r="B30" s="42" t="s">
        <v>136</v>
      </c>
      <c r="C30" s="52">
        <v>0</v>
      </c>
      <c r="D30" s="52">
        <v>0</v>
      </c>
    </row>
    <row r="31" spans="1:6" s="64" customFormat="1" ht="31.5">
      <c r="A31" s="179" t="s">
        <v>112</v>
      </c>
      <c r="B31" s="37" t="s">
        <v>113</v>
      </c>
      <c r="C31" s="61">
        <f>C34+C32</f>
        <v>172.12</v>
      </c>
      <c r="D31" s="61">
        <f>D34+D32</f>
        <v>177.82000000000002</v>
      </c>
    </row>
    <row r="32" spans="1:6" s="64" customFormat="1" ht="47.25">
      <c r="A32" s="50" t="s">
        <v>114</v>
      </c>
      <c r="B32" s="51" t="s">
        <v>115</v>
      </c>
      <c r="C32" s="175">
        <f>C33</f>
        <v>3.52</v>
      </c>
      <c r="D32" s="175">
        <f>D33</f>
        <v>3.52</v>
      </c>
    </row>
    <row r="33" spans="1:4" s="64" customFormat="1" ht="47.25">
      <c r="A33" s="176" t="s">
        <v>116</v>
      </c>
      <c r="B33" s="155" t="s">
        <v>138</v>
      </c>
      <c r="C33" s="177">
        <v>3.52</v>
      </c>
      <c r="D33" s="177">
        <v>3.52</v>
      </c>
    </row>
    <row r="34" spans="1:4" s="64" customFormat="1" ht="63">
      <c r="A34" s="172" t="s">
        <v>117</v>
      </c>
      <c r="B34" s="171" t="s">
        <v>181</v>
      </c>
      <c r="C34" s="61">
        <f>C35</f>
        <v>168.6</v>
      </c>
      <c r="D34" s="61">
        <f>D35</f>
        <v>174.3</v>
      </c>
    </row>
    <row r="35" spans="1:4" s="64" customFormat="1" ht="63">
      <c r="A35" s="173" t="s">
        <v>118</v>
      </c>
      <c r="B35" s="153" t="s">
        <v>178</v>
      </c>
      <c r="C35" s="174">
        <v>168.6</v>
      </c>
      <c r="D35" s="174">
        <v>174.3</v>
      </c>
    </row>
    <row r="36" spans="1:4" s="64" customFormat="1" ht="21" customHeight="1">
      <c r="A36" s="36" t="s">
        <v>119</v>
      </c>
      <c r="B36" s="38" t="s">
        <v>120</v>
      </c>
      <c r="C36" s="62">
        <f>C39+C37</f>
        <v>5465.1</v>
      </c>
      <c r="D36" s="62">
        <f>D39+D37</f>
        <v>5465.1</v>
      </c>
    </row>
    <row r="37" spans="1:4" s="64" customFormat="1" ht="62.25" hidden="1" customHeight="1">
      <c r="A37" s="100" t="s">
        <v>163</v>
      </c>
      <c r="B37" s="101" t="s">
        <v>122</v>
      </c>
      <c r="C37" s="102">
        <f>C38</f>
        <v>0</v>
      </c>
      <c r="D37" s="102">
        <f>D38</f>
        <v>0</v>
      </c>
    </row>
    <row r="38" spans="1:4" s="64" customFormat="1" ht="78.75" hidden="1">
      <c r="A38" s="103" t="s">
        <v>164</v>
      </c>
      <c r="B38" s="104" t="s">
        <v>124</v>
      </c>
      <c r="C38" s="105">
        <v>0</v>
      </c>
      <c r="D38" s="105">
        <v>0</v>
      </c>
    </row>
    <row r="39" spans="1:4" s="64" customFormat="1" ht="30" customHeight="1">
      <c r="A39" s="36" t="s">
        <v>125</v>
      </c>
      <c r="B39" s="97" t="s">
        <v>126</v>
      </c>
      <c r="C39" s="62">
        <f>C40</f>
        <v>5465.1</v>
      </c>
      <c r="D39" s="62">
        <f>D40</f>
        <v>5465.1</v>
      </c>
    </row>
    <row r="40" spans="1:4" s="64" customFormat="1" ht="33" customHeight="1">
      <c r="A40" s="98" t="s">
        <v>127</v>
      </c>
      <c r="B40" s="39" t="s">
        <v>128</v>
      </c>
      <c r="C40" s="99">
        <v>5465.1</v>
      </c>
      <c r="D40" s="99">
        <v>5465.1</v>
      </c>
    </row>
    <row r="41" spans="1:4" ht="132.75" hidden="1" customHeight="1">
      <c r="A41" s="43" t="s">
        <v>139</v>
      </c>
      <c r="B41" s="117" t="s">
        <v>182</v>
      </c>
      <c r="C41" s="73">
        <v>0</v>
      </c>
      <c r="D41" s="73">
        <v>0</v>
      </c>
    </row>
  </sheetData>
  <mergeCells count="12">
    <mergeCell ref="B7:D7"/>
    <mergeCell ref="B8:D8"/>
    <mergeCell ref="C9:D9"/>
    <mergeCell ref="B14:B15"/>
    <mergeCell ref="C14:D14"/>
    <mergeCell ref="A11:D11"/>
    <mergeCell ref="A12:D12"/>
    <mergeCell ref="B2:D2"/>
    <mergeCell ref="B3:D3"/>
    <mergeCell ref="B4:D4"/>
    <mergeCell ref="B5:D5"/>
    <mergeCell ref="B6:D6"/>
  </mergeCells>
  <printOptions horizontalCentered="1"/>
  <pageMargins left="0.98425196850393704" right="0.39370078740157483" top="0.78740157480314965" bottom="0.98425196850393704" header="0.51181102362204722" footer="0.51181102362204722"/>
  <pageSetup paperSize="9" scale="78" fitToHeight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opLeftCell="A18" zoomScaleNormal="100" workbookViewId="0">
      <selection activeCell="H13" sqref="H13"/>
    </sheetView>
  </sheetViews>
  <sheetFormatPr defaultRowHeight="16.5"/>
  <cols>
    <col min="1" max="1" width="6.85546875" style="170" customWidth="1"/>
    <col min="2" max="2" width="28.85546875" style="131" customWidth="1"/>
    <col min="3" max="3" width="27.7109375" style="131" customWidth="1"/>
    <col min="4" max="4" width="54.42578125" style="131" customWidth="1"/>
    <col min="5" max="5" width="16.7109375" style="131" customWidth="1"/>
    <col min="6" max="6" width="14.28515625" style="131" customWidth="1"/>
    <col min="7" max="7" width="12.42578125" style="131" customWidth="1"/>
    <col min="8" max="8" width="52.42578125" style="131" customWidth="1"/>
    <col min="9" max="258" width="9.140625" style="131"/>
    <col min="259" max="259" width="6.85546875" style="131" customWidth="1"/>
    <col min="260" max="260" width="28.85546875" style="131" customWidth="1"/>
    <col min="261" max="261" width="29.7109375" style="131" customWidth="1"/>
    <col min="262" max="262" width="51.28515625" style="131" customWidth="1"/>
    <col min="263" max="263" width="17.140625" style="131" customWidth="1"/>
    <col min="264" max="264" width="48" style="131" customWidth="1"/>
    <col min="265" max="514" width="9.140625" style="131"/>
    <col min="515" max="515" width="6.85546875" style="131" customWidth="1"/>
    <col min="516" max="516" width="28.85546875" style="131" customWidth="1"/>
    <col min="517" max="517" width="29.7109375" style="131" customWidth="1"/>
    <col min="518" max="518" width="51.28515625" style="131" customWidth="1"/>
    <col min="519" max="519" width="17.140625" style="131" customWidth="1"/>
    <col min="520" max="520" width="48" style="131" customWidth="1"/>
    <col min="521" max="770" width="9.140625" style="131"/>
    <col min="771" max="771" width="6.85546875" style="131" customWidth="1"/>
    <col min="772" max="772" width="28.85546875" style="131" customWidth="1"/>
    <col min="773" max="773" width="29.7109375" style="131" customWidth="1"/>
    <col min="774" max="774" width="51.28515625" style="131" customWidth="1"/>
    <col min="775" max="775" width="17.140625" style="131" customWidth="1"/>
    <col min="776" max="776" width="48" style="131" customWidth="1"/>
    <col min="777" max="1026" width="9.140625" style="131"/>
    <col min="1027" max="1027" width="6.85546875" style="131" customWidth="1"/>
    <col min="1028" max="1028" width="28.85546875" style="131" customWidth="1"/>
    <col min="1029" max="1029" width="29.7109375" style="131" customWidth="1"/>
    <col min="1030" max="1030" width="51.28515625" style="131" customWidth="1"/>
    <col min="1031" max="1031" width="17.140625" style="131" customWidth="1"/>
    <col min="1032" max="1032" width="48" style="131" customWidth="1"/>
    <col min="1033" max="1282" width="9.140625" style="131"/>
    <col min="1283" max="1283" width="6.85546875" style="131" customWidth="1"/>
    <col min="1284" max="1284" width="28.85546875" style="131" customWidth="1"/>
    <col min="1285" max="1285" width="29.7109375" style="131" customWidth="1"/>
    <col min="1286" max="1286" width="51.28515625" style="131" customWidth="1"/>
    <col min="1287" max="1287" width="17.140625" style="131" customWidth="1"/>
    <col min="1288" max="1288" width="48" style="131" customWidth="1"/>
    <col min="1289" max="1538" width="9.140625" style="131"/>
    <col min="1539" max="1539" width="6.85546875" style="131" customWidth="1"/>
    <col min="1540" max="1540" width="28.85546875" style="131" customWidth="1"/>
    <col min="1541" max="1541" width="29.7109375" style="131" customWidth="1"/>
    <col min="1542" max="1542" width="51.28515625" style="131" customWidth="1"/>
    <col min="1543" max="1543" width="17.140625" style="131" customWidth="1"/>
    <col min="1544" max="1544" width="48" style="131" customWidth="1"/>
    <col min="1545" max="1794" width="9.140625" style="131"/>
    <col min="1795" max="1795" width="6.85546875" style="131" customWidth="1"/>
    <col min="1796" max="1796" width="28.85546875" style="131" customWidth="1"/>
    <col min="1797" max="1797" width="29.7109375" style="131" customWidth="1"/>
    <col min="1798" max="1798" width="51.28515625" style="131" customWidth="1"/>
    <col min="1799" max="1799" width="17.140625" style="131" customWidth="1"/>
    <col min="1800" max="1800" width="48" style="131" customWidth="1"/>
    <col min="1801" max="2050" width="9.140625" style="131"/>
    <col min="2051" max="2051" width="6.85546875" style="131" customWidth="1"/>
    <col min="2052" max="2052" width="28.85546875" style="131" customWidth="1"/>
    <col min="2053" max="2053" width="29.7109375" style="131" customWidth="1"/>
    <col min="2054" max="2054" width="51.28515625" style="131" customWidth="1"/>
    <col min="2055" max="2055" width="17.140625" style="131" customWidth="1"/>
    <col min="2056" max="2056" width="48" style="131" customWidth="1"/>
    <col min="2057" max="2306" width="9.140625" style="131"/>
    <col min="2307" max="2307" width="6.85546875" style="131" customWidth="1"/>
    <col min="2308" max="2308" width="28.85546875" style="131" customWidth="1"/>
    <col min="2309" max="2309" width="29.7109375" style="131" customWidth="1"/>
    <col min="2310" max="2310" width="51.28515625" style="131" customWidth="1"/>
    <col min="2311" max="2311" width="17.140625" style="131" customWidth="1"/>
    <col min="2312" max="2312" width="48" style="131" customWidth="1"/>
    <col min="2313" max="2562" width="9.140625" style="131"/>
    <col min="2563" max="2563" width="6.85546875" style="131" customWidth="1"/>
    <col min="2564" max="2564" width="28.85546875" style="131" customWidth="1"/>
    <col min="2565" max="2565" width="29.7109375" style="131" customWidth="1"/>
    <col min="2566" max="2566" width="51.28515625" style="131" customWidth="1"/>
    <col min="2567" max="2567" width="17.140625" style="131" customWidth="1"/>
    <col min="2568" max="2568" width="48" style="131" customWidth="1"/>
    <col min="2569" max="2818" width="9.140625" style="131"/>
    <col min="2819" max="2819" width="6.85546875" style="131" customWidth="1"/>
    <col min="2820" max="2820" width="28.85546875" style="131" customWidth="1"/>
    <col min="2821" max="2821" width="29.7109375" style="131" customWidth="1"/>
    <col min="2822" max="2822" width="51.28515625" style="131" customWidth="1"/>
    <col min="2823" max="2823" width="17.140625" style="131" customWidth="1"/>
    <col min="2824" max="2824" width="48" style="131" customWidth="1"/>
    <col min="2825" max="3074" width="9.140625" style="131"/>
    <col min="3075" max="3075" width="6.85546875" style="131" customWidth="1"/>
    <col min="3076" max="3076" width="28.85546875" style="131" customWidth="1"/>
    <col min="3077" max="3077" width="29.7109375" style="131" customWidth="1"/>
    <col min="3078" max="3078" width="51.28515625" style="131" customWidth="1"/>
    <col min="3079" max="3079" width="17.140625" style="131" customWidth="1"/>
    <col min="3080" max="3080" width="48" style="131" customWidth="1"/>
    <col min="3081" max="3330" width="9.140625" style="131"/>
    <col min="3331" max="3331" width="6.85546875" style="131" customWidth="1"/>
    <col min="3332" max="3332" width="28.85546875" style="131" customWidth="1"/>
    <col min="3333" max="3333" width="29.7109375" style="131" customWidth="1"/>
    <col min="3334" max="3334" width="51.28515625" style="131" customWidth="1"/>
    <col min="3335" max="3335" width="17.140625" style="131" customWidth="1"/>
    <col min="3336" max="3336" width="48" style="131" customWidth="1"/>
    <col min="3337" max="3586" width="9.140625" style="131"/>
    <col min="3587" max="3587" width="6.85546875" style="131" customWidth="1"/>
    <col min="3588" max="3588" width="28.85546875" style="131" customWidth="1"/>
    <col min="3589" max="3589" width="29.7109375" style="131" customWidth="1"/>
    <col min="3590" max="3590" width="51.28515625" style="131" customWidth="1"/>
    <col min="3591" max="3591" width="17.140625" style="131" customWidth="1"/>
    <col min="3592" max="3592" width="48" style="131" customWidth="1"/>
    <col min="3593" max="3842" width="9.140625" style="131"/>
    <col min="3843" max="3843" width="6.85546875" style="131" customWidth="1"/>
    <col min="3844" max="3844" width="28.85546875" style="131" customWidth="1"/>
    <col min="3845" max="3845" width="29.7109375" style="131" customWidth="1"/>
    <col min="3846" max="3846" width="51.28515625" style="131" customWidth="1"/>
    <col min="3847" max="3847" width="17.140625" style="131" customWidth="1"/>
    <col min="3848" max="3848" width="48" style="131" customWidth="1"/>
    <col min="3849" max="4098" width="9.140625" style="131"/>
    <col min="4099" max="4099" width="6.85546875" style="131" customWidth="1"/>
    <col min="4100" max="4100" width="28.85546875" style="131" customWidth="1"/>
    <col min="4101" max="4101" width="29.7109375" style="131" customWidth="1"/>
    <col min="4102" max="4102" width="51.28515625" style="131" customWidth="1"/>
    <col min="4103" max="4103" width="17.140625" style="131" customWidth="1"/>
    <col min="4104" max="4104" width="48" style="131" customWidth="1"/>
    <col min="4105" max="4354" width="9.140625" style="131"/>
    <col min="4355" max="4355" width="6.85546875" style="131" customWidth="1"/>
    <col min="4356" max="4356" width="28.85546875" style="131" customWidth="1"/>
    <col min="4357" max="4357" width="29.7109375" style="131" customWidth="1"/>
    <col min="4358" max="4358" width="51.28515625" style="131" customWidth="1"/>
    <col min="4359" max="4359" width="17.140625" style="131" customWidth="1"/>
    <col min="4360" max="4360" width="48" style="131" customWidth="1"/>
    <col min="4361" max="4610" width="9.140625" style="131"/>
    <col min="4611" max="4611" width="6.85546875" style="131" customWidth="1"/>
    <col min="4612" max="4612" width="28.85546875" style="131" customWidth="1"/>
    <col min="4613" max="4613" width="29.7109375" style="131" customWidth="1"/>
    <col min="4614" max="4614" width="51.28515625" style="131" customWidth="1"/>
    <col min="4615" max="4615" width="17.140625" style="131" customWidth="1"/>
    <col min="4616" max="4616" width="48" style="131" customWidth="1"/>
    <col min="4617" max="4866" width="9.140625" style="131"/>
    <col min="4867" max="4867" width="6.85546875" style="131" customWidth="1"/>
    <col min="4868" max="4868" width="28.85546875" style="131" customWidth="1"/>
    <col min="4869" max="4869" width="29.7109375" style="131" customWidth="1"/>
    <col min="4870" max="4870" width="51.28515625" style="131" customWidth="1"/>
    <col min="4871" max="4871" width="17.140625" style="131" customWidth="1"/>
    <col min="4872" max="4872" width="48" style="131" customWidth="1"/>
    <col min="4873" max="5122" width="9.140625" style="131"/>
    <col min="5123" max="5123" width="6.85546875" style="131" customWidth="1"/>
    <col min="5124" max="5124" width="28.85546875" style="131" customWidth="1"/>
    <col min="5125" max="5125" width="29.7109375" style="131" customWidth="1"/>
    <col min="5126" max="5126" width="51.28515625" style="131" customWidth="1"/>
    <col min="5127" max="5127" width="17.140625" style="131" customWidth="1"/>
    <col min="5128" max="5128" width="48" style="131" customWidth="1"/>
    <col min="5129" max="5378" width="9.140625" style="131"/>
    <col min="5379" max="5379" width="6.85546875" style="131" customWidth="1"/>
    <col min="5380" max="5380" width="28.85546875" style="131" customWidth="1"/>
    <col min="5381" max="5381" width="29.7109375" style="131" customWidth="1"/>
    <col min="5382" max="5382" width="51.28515625" style="131" customWidth="1"/>
    <col min="5383" max="5383" width="17.140625" style="131" customWidth="1"/>
    <col min="5384" max="5384" width="48" style="131" customWidth="1"/>
    <col min="5385" max="5634" width="9.140625" style="131"/>
    <col min="5635" max="5635" width="6.85546875" style="131" customWidth="1"/>
    <col min="5636" max="5636" width="28.85546875" style="131" customWidth="1"/>
    <col min="5637" max="5637" width="29.7109375" style="131" customWidth="1"/>
    <col min="5638" max="5638" width="51.28515625" style="131" customWidth="1"/>
    <col min="5639" max="5639" width="17.140625" style="131" customWidth="1"/>
    <col min="5640" max="5640" width="48" style="131" customWidth="1"/>
    <col min="5641" max="5890" width="9.140625" style="131"/>
    <col min="5891" max="5891" width="6.85546875" style="131" customWidth="1"/>
    <col min="5892" max="5892" width="28.85546875" style="131" customWidth="1"/>
    <col min="5893" max="5893" width="29.7109375" style="131" customWidth="1"/>
    <col min="5894" max="5894" width="51.28515625" style="131" customWidth="1"/>
    <col min="5895" max="5895" width="17.140625" style="131" customWidth="1"/>
    <col min="5896" max="5896" width="48" style="131" customWidth="1"/>
    <col min="5897" max="6146" width="9.140625" style="131"/>
    <col min="6147" max="6147" width="6.85546875" style="131" customWidth="1"/>
    <col min="6148" max="6148" width="28.85546875" style="131" customWidth="1"/>
    <col min="6149" max="6149" width="29.7109375" style="131" customWidth="1"/>
    <col min="6150" max="6150" width="51.28515625" style="131" customWidth="1"/>
    <col min="6151" max="6151" width="17.140625" style="131" customWidth="1"/>
    <col min="6152" max="6152" width="48" style="131" customWidth="1"/>
    <col min="6153" max="6402" width="9.140625" style="131"/>
    <col min="6403" max="6403" width="6.85546875" style="131" customWidth="1"/>
    <col min="6404" max="6404" width="28.85546875" style="131" customWidth="1"/>
    <col min="6405" max="6405" width="29.7109375" style="131" customWidth="1"/>
    <col min="6406" max="6406" width="51.28515625" style="131" customWidth="1"/>
    <col min="6407" max="6407" width="17.140625" style="131" customWidth="1"/>
    <col min="6408" max="6408" width="48" style="131" customWidth="1"/>
    <col min="6409" max="6658" width="9.140625" style="131"/>
    <col min="6659" max="6659" width="6.85546875" style="131" customWidth="1"/>
    <col min="6660" max="6660" width="28.85546875" style="131" customWidth="1"/>
    <col min="6661" max="6661" width="29.7109375" style="131" customWidth="1"/>
    <col min="6662" max="6662" width="51.28515625" style="131" customWidth="1"/>
    <col min="6663" max="6663" width="17.140625" style="131" customWidth="1"/>
    <col min="6664" max="6664" width="48" style="131" customWidth="1"/>
    <col min="6665" max="6914" width="9.140625" style="131"/>
    <col min="6915" max="6915" width="6.85546875" style="131" customWidth="1"/>
    <col min="6916" max="6916" width="28.85546875" style="131" customWidth="1"/>
    <col min="6917" max="6917" width="29.7109375" style="131" customWidth="1"/>
    <col min="6918" max="6918" width="51.28515625" style="131" customWidth="1"/>
    <col min="6919" max="6919" width="17.140625" style="131" customWidth="1"/>
    <col min="6920" max="6920" width="48" style="131" customWidth="1"/>
    <col min="6921" max="7170" width="9.140625" style="131"/>
    <col min="7171" max="7171" width="6.85546875" style="131" customWidth="1"/>
    <col min="7172" max="7172" width="28.85546875" style="131" customWidth="1"/>
    <col min="7173" max="7173" width="29.7109375" style="131" customWidth="1"/>
    <col min="7174" max="7174" width="51.28515625" style="131" customWidth="1"/>
    <col min="7175" max="7175" width="17.140625" style="131" customWidth="1"/>
    <col min="7176" max="7176" width="48" style="131" customWidth="1"/>
    <col min="7177" max="7426" width="9.140625" style="131"/>
    <col min="7427" max="7427" width="6.85546875" style="131" customWidth="1"/>
    <col min="7428" max="7428" width="28.85546875" style="131" customWidth="1"/>
    <col min="7429" max="7429" width="29.7109375" style="131" customWidth="1"/>
    <col min="7430" max="7430" width="51.28515625" style="131" customWidth="1"/>
    <col min="7431" max="7431" width="17.140625" style="131" customWidth="1"/>
    <col min="7432" max="7432" width="48" style="131" customWidth="1"/>
    <col min="7433" max="7682" width="9.140625" style="131"/>
    <col min="7683" max="7683" width="6.85546875" style="131" customWidth="1"/>
    <col min="7684" max="7684" width="28.85546875" style="131" customWidth="1"/>
    <col min="7685" max="7685" width="29.7109375" style="131" customWidth="1"/>
    <col min="7686" max="7686" width="51.28515625" style="131" customWidth="1"/>
    <col min="7687" max="7687" width="17.140625" style="131" customWidth="1"/>
    <col min="7688" max="7688" width="48" style="131" customWidth="1"/>
    <col min="7689" max="7938" width="9.140625" style="131"/>
    <col min="7939" max="7939" width="6.85546875" style="131" customWidth="1"/>
    <col min="7940" max="7940" width="28.85546875" style="131" customWidth="1"/>
    <col min="7941" max="7941" width="29.7109375" style="131" customWidth="1"/>
    <col min="7942" max="7942" width="51.28515625" style="131" customWidth="1"/>
    <col min="7943" max="7943" width="17.140625" style="131" customWidth="1"/>
    <col min="7944" max="7944" width="48" style="131" customWidth="1"/>
    <col min="7945" max="8194" width="9.140625" style="131"/>
    <col min="8195" max="8195" width="6.85546875" style="131" customWidth="1"/>
    <col min="8196" max="8196" width="28.85546875" style="131" customWidth="1"/>
    <col min="8197" max="8197" width="29.7109375" style="131" customWidth="1"/>
    <col min="8198" max="8198" width="51.28515625" style="131" customWidth="1"/>
    <col min="8199" max="8199" width="17.140625" style="131" customWidth="1"/>
    <col min="8200" max="8200" width="48" style="131" customWidth="1"/>
    <col min="8201" max="8450" width="9.140625" style="131"/>
    <col min="8451" max="8451" width="6.85546875" style="131" customWidth="1"/>
    <col min="8452" max="8452" width="28.85546875" style="131" customWidth="1"/>
    <col min="8453" max="8453" width="29.7109375" style="131" customWidth="1"/>
    <col min="8454" max="8454" width="51.28515625" style="131" customWidth="1"/>
    <col min="8455" max="8455" width="17.140625" style="131" customWidth="1"/>
    <col min="8456" max="8456" width="48" style="131" customWidth="1"/>
    <col min="8457" max="8706" width="9.140625" style="131"/>
    <col min="8707" max="8707" width="6.85546875" style="131" customWidth="1"/>
    <col min="8708" max="8708" width="28.85546875" style="131" customWidth="1"/>
    <col min="8709" max="8709" width="29.7109375" style="131" customWidth="1"/>
    <col min="8710" max="8710" width="51.28515625" style="131" customWidth="1"/>
    <col min="8711" max="8711" width="17.140625" style="131" customWidth="1"/>
    <col min="8712" max="8712" width="48" style="131" customWidth="1"/>
    <col min="8713" max="8962" width="9.140625" style="131"/>
    <col min="8963" max="8963" width="6.85546875" style="131" customWidth="1"/>
    <col min="8964" max="8964" width="28.85546875" style="131" customWidth="1"/>
    <col min="8965" max="8965" width="29.7109375" style="131" customWidth="1"/>
    <col min="8966" max="8966" width="51.28515625" style="131" customWidth="1"/>
    <col min="8967" max="8967" width="17.140625" style="131" customWidth="1"/>
    <col min="8968" max="8968" width="48" style="131" customWidth="1"/>
    <col min="8969" max="9218" width="9.140625" style="131"/>
    <col min="9219" max="9219" width="6.85546875" style="131" customWidth="1"/>
    <col min="9220" max="9220" width="28.85546875" style="131" customWidth="1"/>
    <col min="9221" max="9221" width="29.7109375" style="131" customWidth="1"/>
    <col min="9222" max="9222" width="51.28515625" style="131" customWidth="1"/>
    <col min="9223" max="9223" width="17.140625" style="131" customWidth="1"/>
    <col min="9224" max="9224" width="48" style="131" customWidth="1"/>
    <col min="9225" max="9474" width="9.140625" style="131"/>
    <col min="9475" max="9475" width="6.85546875" style="131" customWidth="1"/>
    <col min="9476" max="9476" width="28.85546875" style="131" customWidth="1"/>
    <col min="9477" max="9477" width="29.7109375" style="131" customWidth="1"/>
    <col min="9478" max="9478" width="51.28515625" style="131" customWidth="1"/>
    <col min="9479" max="9479" width="17.140625" style="131" customWidth="1"/>
    <col min="9480" max="9480" width="48" style="131" customWidth="1"/>
    <col min="9481" max="9730" width="9.140625" style="131"/>
    <col min="9731" max="9731" width="6.85546875" style="131" customWidth="1"/>
    <col min="9732" max="9732" width="28.85546875" style="131" customWidth="1"/>
    <col min="9733" max="9733" width="29.7109375" style="131" customWidth="1"/>
    <col min="9734" max="9734" width="51.28515625" style="131" customWidth="1"/>
    <col min="9735" max="9735" width="17.140625" style="131" customWidth="1"/>
    <col min="9736" max="9736" width="48" style="131" customWidth="1"/>
    <col min="9737" max="9986" width="9.140625" style="131"/>
    <col min="9987" max="9987" width="6.85546875" style="131" customWidth="1"/>
    <col min="9988" max="9988" width="28.85546875" style="131" customWidth="1"/>
    <col min="9989" max="9989" width="29.7109375" style="131" customWidth="1"/>
    <col min="9990" max="9990" width="51.28515625" style="131" customWidth="1"/>
    <col min="9991" max="9991" width="17.140625" style="131" customWidth="1"/>
    <col min="9992" max="9992" width="48" style="131" customWidth="1"/>
    <col min="9993" max="10242" width="9.140625" style="131"/>
    <col min="10243" max="10243" width="6.85546875" style="131" customWidth="1"/>
    <col min="10244" max="10244" width="28.85546875" style="131" customWidth="1"/>
    <col min="10245" max="10245" width="29.7109375" style="131" customWidth="1"/>
    <col min="10246" max="10246" width="51.28515625" style="131" customWidth="1"/>
    <col min="10247" max="10247" width="17.140625" style="131" customWidth="1"/>
    <col min="10248" max="10248" width="48" style="131" customWidth="1"/>
    <col min="10249" max="10498" width="9.140625" style="131"/>
    <col min="10499" max="10499" width="6.85546875" style="131" customWidth="1"/>
    <col min="10500" max="10500" width="28.85546875" style="131" customWidth="1"/>
    <col min="10501" max="10501" width="29.7109375" style="131" customWidth="1"/>
    <col min="10502" max="10502" width="51.28515625" style="131" customWidth="1"/>
    <col min="10503" max="10503" width="17.140625" style="131" customWidth="1"/>
    <col min="10504" max="10504" width="48" style="131" customWidth="1"/>
    <col min="10505" max="10754" width="9.140625" style="131"/>
    <col min="10755" max="10755" width="6.85546875" style="131" customWidth="1"/>
    <col min="10756" max="10756" width="28.85546875" style="131" customWidth="1"/>
    <col min="10757" max="10757" width="29.7109375" style="131" customWidth="1"/>
    <col min="10758" max="10758" width="51.28515625" style="131" customWidth="1"/>
    <col min="10759" max="10759" width="17.140625" style="131" customWidth="1"/>
    <col min="10760" max="10760" width="48" style="131" customWidth="1"/>
    <col min="10761" max="11010" width="9.140625" style="131"/>
    <col min="11011" max="11011" width="6.85546875" style="131" customWidth="1"/>
    <col min="11012" max="11012" width="28.85546875" style="131" customWidth="1"/>
    <col min="11013" max="11013" width="29.7109375" style="131" customWidth="1"/>
    <col min="11014" max="11014" width="51.28515625" style="131" customWidth="1"/>
    <col min="11015" max="11015" width="17.140625" style="131" customWidth="1"/>
    <col min="11016" max="11016" width="48" style="131" customWidth="1"/>
    <col min="11017" max="11266" width="9.140625" style="131"/>
    <col min="11267" max="11267" width="6.85546875" style="131" customWidth="1"/>
    <col min="11268" max="11268" width="28.85546875" style="131" customWidth="1"/>
    <col min="11269" max="11269" width="29.7109375" style="131" customWidth="1"/>
    <col min="11270" max="11270" width="51.28515625" style="131" customWidth="1"/>
    <col min="11271" max="11271" width="17.140625" style="131" customWidth="1"/>
    <col min="11272" max="11272" width="48" style="131" customWidth="1"/>
    <col min="11273" max="11522" width="9.140625" style="131"/>
    <col min="11523" max="11523" width="6.85546875" style="131" customWidth="1"/>
    <col min="11524" max="11524" width="28.85546875" style="131" customWidth="1"/>
    <col min="11525" max="11525" width="29.7109375" style="131" customWidth="1"/>
    <col min="11526" max="11526" width="51.28515625" style="131" customWidth="1"/>
    <col min="11527" max="11527" width="17.140625" style="131" customWidth="1"/>
    <col min="11528" max="11528" width="48" style="131" customWidth="1"/>
    <col min="11529" max="11778" width="9.140625" style="131"/>
    <col min="11779" max="11779" width="6.85546875" style="131" customWidth="1"/>
    <col min="11780" max="11780" width="28.85546875" style="131" customWidth="1"/>
    <col min="11781" max="11781" width="29.7109375" style="131" customWidth="1"/>
    <col min="11782" max="11782" width="51.28515625" style="131" customWidth="1"/>
    <col min="11783" max="11783" width="17.140625" style="131" customWidth="1"/>
    <col min="11784" max="11784" width="48" style="131" customWidth="1"/>
    <col min="11785" max="12034" width="9.140625" style="131"/>
    <col min="12035" max="12035" width="6.85546875" style="131" customWidth="1"/>
    <col min="12036" max="12036" width="28.85546875" style="131" customWidth="1"/>
    <col min="12037" max="12037" width="29.7109375" style="131" customWidth="1"/>
    <col min="12038" max="12038" width="51.28515625" style="131" customWidth="1"/>
    <col min="12039" max="12039" width="17.140625" style="131" customWidth="1"/>
    <col min="12040" max="12040" width="48" style="131" customWidth="1"/>
    <col min="12041" max="12290" width="9.140625" style="131"/>
    <col min="12291" max="12291" width="6.85546875" style="131" customWidth="1"/>
    <col min="12292" max="12292" width="28.85546875" style="131" customWidth="1"/>
    <col min="12293" max="12293" width="29.7109375" style="131" customWidth="1"/>
    <col min="12294" max="12294" width="51.28515625" style="131" customWidth="1"/>
    <col min="12295" max="12295" width="17.140625" style="131" customWidth="1"/>
    <col min="12296" max="12296" width="48" style="131" customWidth="1"/>
    <col min="12297" max="12546" width="9.140625" style="131"/>
    <col min="12547" max="12547" width="6.85546875" style="131" customWidth="1"/>
    <col min="12548" max="12548" width="28.85546875" style="131" customWidth="1"/>
    <col min="12549" max="12549" width="29.7109375" style="131" customWidth="1"/>
    <col min="12550" max="12550" width="51.28515625" style="131" customWidth="1"/>
    <col min="12551" max="12551" width="17.140625" style="131" customWidth="1"/>
    <col min="12552" max="12552" width="48" style="131" customWidth="1"/>
    <col min="12553" max="12802" width="9.140625" style="131"/>
    <col min="12803" max="12803" width="6.85546875" style="131" customWidth="1"/>
    <col min="12804" max="12804" width="28.85546875" style="131" customWidth="1"/>
    <col min="12805" max="12805" width="29.7109375" style="131" customWidth="1"/>
    <col min="12806" max="12806" width="51.28515625" style="131" customWidth="1"/>
    <col min="12807" max="12807" width="17.140625" style="131" customWidth="1"/>
    <col min="12808" max="12808" width="48" style="131" customWidth="1"/>
    <col min="12809" max="13058" width="9.140625" style="131"/>
    <col min="13059" max="13059" width="6.85546875" style="131" customWidth="1"/>
    <col min="13060" max="13060" width="28.85546875" style="131" customWidth="1"/>
    <col min="13061" max="13061" width="29.7109375" style="131" customWidth="1"/>
    <col min="13062" max="13062" width="51.28515625" style="131" customWidth="1"/>
    <col min="13063" max="13063" width="17.140625" style="131" customWidth="1"/>
    <col min="13064" max="13064" width="48" style="131" customWidth="1"/>
    <col min="13065" max="13314" width="9.140625" style="131"/>
    <col min="13315" max="13315" width="6.85546875" style="131" customWidth="1"/>
    <col min="13316" max="13316" width="28.85546875" style="131" customWidth="1"/>
    <col min="13317" max="13317" width="29.7109375" style="131" customWidth="1"/>
    <col min="13318" max="13318" width="51.28515625" style="131" customWidth="1"/>
    <col min="13319" max="13319" width="17.140625" style="131" customWidth="1"/>
    <col min="13320" max="13320" width="48" style="131" customWidth="1"/>
    <col min="13321" max="13570" width="9.140625" style="131"/>
    <col min="13571" max="13571" width="6.85546875" style="131" customWidth="1"/>
    <col min="13572" max="13572" width="28.85546875" style="131" customWidth="1"/>
    <col min="13573" max="13573" width="29.7109375" style="131" customWidth="1"/>
    <col min="13574" max="13574" width="51.28515625" style="131" customWidth="1"/>
    <col min="13575" max="13575" width="17.140625" style="131" customWidth="1"/>
    <col min="13576" max="13576" width="48" style="131" customWidth="1"/>
    <col min="13577" max="13826" width="9.140625" style="131"/>
    <col min="13827" max="13827" width="6.85546875" style="131" customWidth="1"/>
    <col min="13828" max="13828" width="28.85546875" style="131" customWidth="1"/>
    <col min="13829" max="13829" width="29.7109375" style="131" customWidth="1"/>
    <col min="13830" max="13830" width="51.28515625" style="131" customWidth="1"/>
    <col min="13831" max="13831" width="17.140625" style="131" customWidth="1"/>
    <col min="13832" max="13832" width="48" style="131" customWidth="1"/>
    <col min="13833" max="14082" width="9.140625" style="131"/>
    <col min="14083" max="14083" width="6.85546875" style="131" customWidth="1"/>
    <col min="14084" max="14084" width="28.85546875" style="131" customWidth="1"/>
    <col min="14085" max="14085" width="29.7109375" style="131" customWidth="1"/>
    <col min="14086" max="14086" width="51.28515625" style="131" customWidth="1"/>
    <col min="14087" max="14087" width="17.140625" style="131" customWidth="1"/>
    <col min="14088" max="14088" width="48" style="131" customWidth="1"/>
    <col min="14089" max="14338" width="9.140625" style="131"/>
    <col min="14339" max="14339" width="6.85546875" style="131" customWidth="1"/>
    <col min="14340" max="14340" width="28.85546875" style="131" customWidth="1"/>
    <col min="14341" max="14341" width="29.7109375" style="131" customWidth="1"/>
    <col min="14342" max="14342" width="51.28515625" style="131" customWidth="1"/>
    <col min="14343" max="14343" width="17.140625" style="131" customWidth="1"/>
    <col min="14344" max="14344" width="48" style="131" customWidth="1"/>
    <col min="14345" max="14594" width="9.140625" style="131"/>
    <col min="14595" max="14595" width="6.85546875" style="131" customWidth="1"/>
    <col min="14596" max="14596" width="28.85546875" style="131" customWidth="1"/>
    <col min="14597" max="14597" width="29.7109375" style="131" customWidth="1"/>
    <col min="14598" max="14598" width="51.28515625" style="131" customWidth="1"/>
    <col min="14599" max="14599" width="17.140625" style="131" customWidth="1"/>
    <col min="14600" max="14600" width="48" style="131" customWidth="1"/>
    <col min="14601" max="14850" width="9.140625" style="131"/>
    <col min="14851" max="14851" width="6.85546875" style="131" customWidth="1"/>
    <col min="14852" max="14852" width="28.85546875" style="131" customWidth="1"/>
    <col min="14853" max="14853" width="29.7109375" style="131" customWidth="1"/>
    <col min="14854" max="14854" width="51.28515625" style="131" customWidth="1"/>
    <col min="14855" max="14855" width="17.140625" style="131" customWidth="1"/>
    <col min="14856" max="14856" width="48" style="131" customWidth="1"/>
    <col min="14857" max="15106" width="9.140625" style="131"/>
    <col min="15107" max="15107" width="6.85546875" style="131" customWidth="1"/>
    <col min="15108" max="15108" width="28.85546875" style="131" customWidth="1"/>
    <col min="15109" max="15109" width="29.7109375" style="131" customWidth="1"/>
    <col min="15110" max="15110" width="51.28515625" style="131" customWidth="1"/>
    <col min="15111" max="15111" width="17.140625" style="131" customWidth="1"/>
    <col min="15112" max="15112" width="48" style="131" customWidth="1"/>
    <col min="15113" max="15362" width="9.140625" style="131"/>
    <col min="15363" max="15363" width="6.85546875" style="131" customWidth="1"/>
    <col min="15364" max="15364" width="28.85546875" style="131" customWidth="1"/>
    <col min="15365" max="15365" width="29.7109375" style="131" customWidth="1"/>
    <col min="15366" max="15366" width="51.28515625" style="131" customWidth="1"/>
    <col min="15367" max="15367" width="17.140625" style="131" customWidth="1"/>
    <col min="15368" max="15368" width="48" style="131" customWidth="1"/>
    <col min="15369" max="15618" width="9.140625" style="131"/>
    <col min="15619" max="15619" width="6.85546875" style="131" customWidth="1"/>
    <col min="15620" max="15620" width="28.85546875" style="131" customWidth="1"/>
    <col min="15621" max="15621" width="29.7109375" style="131" customWidth="1"/>
    <col min="15622" max="15622" width="51.28515625" style="131" customWidth="1"/>
    <col min="15623" max="15623" width="17.140625" style="131" customWidth="1"/>
    <col min="15624" max="15624" width="48" style="131" customWidth="1"/>
    <col min="15625" max="15874" width="9.140625" style="131"/>
    <col min="15875" max="15875" width="6.85546875" style="131" customWidth="1"/>
    <col min="15876" max="15876" width="28.85546875" style="131" customWidth="1"/>
    <col min="15877" max="15877" width="29.7109375" style="131" customWidth="1"/>
    <col min="15878" max="15878" width="51.28515625" style="131" customWidth="1"/>
    <col min="15879" max="15879" width="17.140625" style="131" customWidth="1"/>
    <col min="15880" max="15880" width="48" style="131" customWidth="1"/>
    <col min="15881" max="16130" width="9.140625" style="131"/>
    <col min="16131" max="16131" width="6.85546875" style="131" customWidth="1"/>
    <col min="16132" max="16132" width="28.85546875" style="131" customWidth="1"/>
    <col min="16133" max="16133" width="29.7109375" style="131" customWidth="1"/>
    <col min="16134" max="16134" width="51.28515625" style="131" customWidth="1"/>
    <col min="16135" max="16135" width="17.140625" style="131" customWidth="1"/>
    <col min="16136" max="16136" width="48" style="131" customWidth="1"/>
    <col min="16137" max="16384" width="9.140625" style="131"/>
  </cols>
  <sheetData>
    <row r="1" spans="1:8">
      <c r="A1" s="226" t="s">
        <v>227</v>
      </c>
      <c r="B1" s="227"/>
      <c r="C1" s="227"/>
      <c r="D1" s="227"/>
      <c r="E1" s="227"/>
      <c r="F1" s="227"/>
      <c r="G1" s="227"/>
      <c r="H1" s="227"/>
    </row>
    <row r="2" spans="1:8">
      <c r="A2" s="226"/>
      <c r="B2" s="227"/>
      <c r="C2" s="227"/>
      <c r="D2" s="227"/>
      <c r="E2" s="227"/>
      <c r="F2" s="227"/>
      <c r="G2" s="227"/>
      <c r="H2" s="227"/>
    </row>
    <row r="3" spans="1:8">
      <c r="A3" s="226"/>
      <c r="B3" s="227"/>
      <c r="C3" s="227"/>
      <c r="D3" s="227"/>
      <c r="E3" s="227"/>
      <c r="F3" s="227"/>
      <c r="G3" s="227"/>
      <c r="H3" s="227"/>
    </row>
    <row r="4" spans="1:8" ht="18" customHeight="1">
      <c r="A4" s="226"/>
      <c r="B4" s="227"/>
      <c r="C4" s="227"/>
      <c r="D4" s="227"/>
      <c r="E4" s="227"/>
      <c r="F4" s="227"/>
      <c r="G4" s="227"/>
      <c r="H4" s="227"/>
    </row>
    <row r="5" spans="1:8" ht="34.5" customHeight="1">
      <c r="A5" s="228" t="s">
        <v>200</v>
      </c>
      <c r="B5" s="228" t="s">
        <v>201</v>
      </c>
      <c r="C5" s="228" t="s">
        <v>27</v>
      </c>
      <c r="D5" s="228" t="s">
        <v>202</v>
      </c>
      <c r="E5" s="132" t="s">
        <v>203</v>
      </c>
      <c r="F5" s="133" t="s">
        <v>176</v>
      </c>
      <c r="G5" s="133" t="s">
        <v>194</v>
      </c>
      <c r="H5" s="230" t="s">
        <v>204</v>
      </c>
    </row>
    <row r="6" spans="1:8" ht="21.75" customHeight="1">
      <c r="A6" s="229"/>
      <c r="B6" s="229"/>
      <c r="C6" s="229"/>
      <c r="D6" s="229"/>
      <c r="E6" s="231" t="s">
        <v>205</v>
      </c>
      <c r="F6" s="232"/>
      <c r="G6" s="233"/>
      <c r="H6" s="230"/>
    </row>
    <row r="7" spans="1:8" s="139" customFormat="1" ht="82.5" hidden="1">
      <c r="A7" s="134">
        <v>1</v>
      </c>
      <c r="B7" s="135" t="s">
        <v>206</v>
      </c>
      <c r="C7" s="136"/>
      <c r="D7" s="39"/>
      <c r="E7" s="137"/>
      <c r="F7" s="137"/>
      <c r="G7" s="137"/>
      <c r="H7" s="138"/>
    </row>
    <row r="8" spans="1:8" s="139" customFormat="1" ht="82.5" hidden="1">
      <c r="A8" s="134">
        <v>2</v>
      </c>
      <c r="B8" s="135" t="s">
        <v>206</v>
      </c>
      <c r="C8" s="136"/>
      <c r="D8" s="39"/>
      <c r="E8" s="137"/>
      <c r="F8" s="137"/>
      <c r="G8" s="137"/>
      <c r="H8" s="138"/>
    </row>
    <row r="9" spans="1:8" s="139" customFormat="1" ht="82.5" hidden="1">
      <c r="A9" s="134">
        <v>3</v>
      </c>
      <c r="B9" s="135" t="s">
        <v>206</v>
      </c>
      <c r="C9" s="136"/>
      <c r="D9" s="39"/>
      <c r="E9" s="137"/>
      <c r="F9" s="137"/>
      <c r="G9" s="137"/>
      <c r="H9" s="138"/>
    </row>
    <row r="10" spans="1:8" s="139" customFormat="1" ht="82.5" hidden="1">
      <c r="A10" s="134">
        <v>4</v>
      </c>
      <c r="B10" s="135" t="s">
        <v>206</v>
      </c>
      <c r="C10" s="136"/>
      <c r="D10" s="39"/>
      <c r="E10" s="140"/>
      <c r="F10" s="140"/>
      <c r="G10" s="140"/>
      <c r="H10" s="138"/>
    </row>
    <row r="11" spans="1:8" s="139" customFormat="1" ht="23.25" hidden="1" customHeight="1">
      <c r="A11" s="223" t="s">
        <v>207</v>
      </c>
      <c r="B11" s="224"/>
      <c r="C11" s="224"/>
      <c r="D11" s="225"/>
      <c r="E11" s="141">
        <f>SUM(E7:E10)</f>
        <v>0</v>
      </c>
      <c r="F11" s="141">
        <f>SUM(F7:F10)</f>
        <v>0</v>
      </c>
      <c r="G11" s="141"/>
      <c r="H11" s="138"/>
    </row>
    <row r="12" spans="1:8" s="139" customFormat="1" ht="126">
      <c r="A12" s="142">
        <v>1</v>
      </c>
      <c r="B12" s="135" t="s">
        <v>206</v>
      </c>
      <c r="C12" s="143" t="s">
        <v>208</v>
      </c>
      <c r="D12" s="144" t="s">
        <v>209</v>
      </c>
      <c r="E12" s="145">
        <v>2500000</v>
      </c>
      <c r="F12" s="146">
        <v>0</v>
      </c>
      <c r="G12" s="146">
        <v>0</v>
      </c>
      <c r="H12" s="147" t="s">
        <v>220</v>
      </c>
    </row>
    <row r="13" spans="1:8" s="139" customFormat="1" ht="110.25">
      <c r="A13" s="142">
        <f>A12+1</f>
        <v>2</v>
      </c>
      <c r="B13" s="135" t="s">
        <v>206</v>
      </c>
      <c r="C13" s="148" t="s">
        <v>208</v>
      </c>
      <c r="D13" s="149" t="s">
        <v>177</v>
      </c>
      <c r="E13" s="150">
        <v>1050400</v>
      </c>
      <c r="F13" s="151">
        <v>0</v>
      </c>
      <c r="G13" s="151">
        <v>0</v>
      </c>
      <c r="H13" s="147" t="s">
        <v>221</v>
      </c>
    </row>
    <row r="14" spans="1:8" s="139" customFormat="1" ht="82.5">
      <c r="A14" s="142">
        <f t="shared" ref="A14:A19" si="0">A13+1</f>
        <v>3</v>
      </c>
      <c r="B14" s="135" t="s">
        <v>206</v>
      </c>
      <c r="C14" s="156" t="s">
        <v>208</v>
      </c>
      <c r="D14" s="157" t="s">
        <v>179</v>
      </c>
      <c r="E14" s="158">
        <v>166100</v>
      </c>
      <c r="F14" s="150">
        <v>195000</v>
      </c>
      <c r="G14" s="150">
        <v>109300</v>
      </c>
      <c r="H14" s="147" t="s">
        <v>225</v>
      </c>
    </row>
    <row r="15" spans="1:8" s="139" customFormat="1" ht="82.5">
      <c r="A15" s="142">
        <f t="shared" si="0"/>
        <v>4</v>
      </c>
      <c r="B15" s="135" t="s">
        <v>206</v>
      </c>
      <c r="C15" s="156" t="s">
        <v>208</v>
      </c>
      <c r="D15" s="157" t="s">
        <v>217</v>
      </c>
      <c r="E15" s="150">
        <v>12510950</v>
      </c>
      <c r="F15" s="151">
        <v>0</v>
      </c>
      <c r="G15" s="151">
        <v>0</v>
      </c>
      <c r="H15" s="147" t="s">
        <v>222</v>
      </c>
    </row>
    <row r="16" spans="1:8" s="139" customFormat="1" ht="82.5">
      <c r="A16" s="142">
        <f t="shared" si="0"/>
        <v>5</v>
      </c>
      <c r="B16" s="135" t="s">
        <v>206</v>
      </c>
      <c r="C16" s="152" t="s">
        <v>210</v>
      </c>
      <c r="D16" s="153" t="s">
        <v>178</v>
      </c>
      <c r="E16" s="150">
        <v>161700</v>
      </c>
      <c r="F16" s="150">
        <v>168600</v>
      </c>
      <c r="G16" s="150">
        <v>174300</v>
      </c>
      <c r="H16" s="147" t="s">
        <v>223</v>
      </c>
    </row>
    <row r="17" spans="1:8" s="139" customFormat="1" ht="82.5">
      <c r="A17" s="142">
        <f t="shared" si="0"/>
        <v>6</v>
      </c>
      <c r="B17" s="135" t="s">
        <v>206</v>
      </c>
      <c r="C17" s="154" t="s">
        <v>211</v>
      </c>
      <c r="D17" s="155" t="s">
        <v>138</v>
      </c>
      <c r="E17" s="150">
        <v>3520</v>
      </c>
      <c r="F17" s="150">
        <v>3520</v>
      </c>
      <c r="G17" s="150">
        <v>3520</v>
      </c>
      <c r="H17" s="147" t="s">
        <v>224</v>
      </c>
    </row>
    <row r="18" spans="1:8" s="139" customFormat="1" ht="110.25">
      <c r="A18" s="142">
        <f t="shared" si="0"/>
        <v>7</v>
      </c>
      <c r="B18" s="135" t="s">
        <v>206</v>
      </c>
      <c r="C18" s="148" t="s">
        <v>218</v>
      </c>
      <c r="D18" s="159" t="s">
        <v>182</v>
      </c>
      <c r="E18" s="150">
        <v>1706050.23</v>
      </c>
      <c r="F18" s="151">
        <v>0</v>
      </c>
      <c r="G18" s="151">
        <v>0</v>
      </c>
      <c r="H18" s="160" t="s">
        <v>219</v>
      </c>
    </row>
    <row r="19" spans="1:8" s="139" customFormat="1" ht="82.5">
      <c r="A19" s="142">
        <f t="shared" si="0"/>
        <v>8</v>
      </c>
      <c r="B19" s="135" t="s">
        <v>206</v>
      </c>
      <c r="C19" s="161" t="s">
        <v>212</v>
      </c>
      <c r="D19" s="162" t="s">
        <v>140</v>
      </c>
      <c r="E19" s="189">
        <v>29805.919999999998</v>
      </c>
      <c r="F19" s="151">
        <v>0</v>
      </c>
      <c r="G19" s="151">
        <v>0</v>
      </c>
      <c r="H19" s="164" t="s">
        <v>226</v>
      </c>
    </row>
    <row r="20" spans="1:8" s="139" customFormat="1" ht="82.5" hidden="1">
      <c r="A20" s="142">
        <f t="shared" ref="A20" si="1">A19+1</f>
        <v>9</v>
      </c>
      <c r="B20" s="135" t="s">
        <v>206</v>
      </c>
      <c r="C20" s="161" t="s">
        <v>214</v>
      </c>
      <c r="D20" s="165" t="s">
        <v>188</v>
      </c>
      <c r="E20" s="163"/>
      <c r="F20" s="151"/>
      <c r="G20" s="151"/>
      <c r="H20" s="164" t="s">
        <v>213</v>
      </c>
    </row>
    <row r="21" spans="1:8" s="139" customFormat="1" ht="20.25" customHeight="1">
      <c r="A21" s="166" t="s">
        <v>215</v>
      </c>
      <c r="B21" s="167"/>
      <c r="C21" s="167"/>
      <c r="D21" s="168"/>
      <c r="E21" s="169">
        <f>SUM(E12:E20)</f>
        <v>18128526.150000002</v>
      </c>
      <c r="F21" s="169">
        <f t="shared" ref="F21:G21" si="2">SUM(F12:F20)</f>
        <v>367120</v>
      </c>
      <c r="G21" s="169">
        <f t="shared" si="2"/>
        <v>287120</v>
      </c>
      <c r="H21" s="138"/>
    </row>
    <row r="22" spans="1:8" ht="24" hidden="1" customHeight="1">
      <c r="A22" s="166" t="s">
        <v>216</v>
      </c>
      <c r="B22" s="167"/>
      <c r="C22" s="167"/>
      <c r="D22" s="168"/>
      <c r="E22" s="169">
        <f>E11+E21</f>
        <v>18128526.150000002</v>
      </c>
      <c r="F22" s="169">
        <f>F11+F21</f>
        <v>367120</v>
      </c>
      <c r="G22" s="169">
        <f>G11+G21</f>
        <v>287120</v>
      </c>
      <c r="H22" s="138"/>
    </row>
    <row r="23" spans="1:8">
      <c r="A23" s="131"/>
    </row>
  </sheetData>
  <mergeCells count="8">
    <mergeCell ref="A11:D11"/>
    <mergeCell ref="A1:H4"/>
    <mergeCell ref="A5:A6"/>
    <mergeCell ref="B5:B6"/>
    <mergeCell ref="C5:C6"/>
    <mergeCell ref="D5:D6"/>
    <mergeCell ref="H5:H6"/>
    <mergeCell ref="E6:G6"/>
  </mergeCells>
  <printOptions horizontalCentered="1"/>
  <pageMargins left="0" right="0" top="0.74803149606299213" bottom="0.39370078740157483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прил1 источники</vt:lpstr>
      <vt:lpstr>прил2 источники</vt:lpstr>
      <vt:lpstr>прил3 доходы</vt:lpstr>
      <vt:lpstr>прил4 доходы</vt:lpstr>
      <vt:lpstr>прил5 безвозм</vt:lpstr>
      <vt:lpstr>прил безвоз 6</vt:lpstr>
      <vt:lpstr>список февраль 23</vt:lpstr>
      <vt:lpstr>'прил3 доходы'!Область_печати</vt:lpstr>
      <vt:lpstr>'прил4 доходы'!Область_печати</vt:lpstr>
      <vt:lpstr>'список февраль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User</cp:lastModifiedBy>
  <cp:lastPrinted>2023-02-01T06:10:29Z</cp:lastPrinted>
  <dcterms:created xsi:type="dcterms:W3CDTF">2015-10-21T06:55:37Z</dcterms:created>
  <dcterms:modified xsi:type="dcterms:W3CDTF">2023-02-01T06:10:35Z</dcterms:modified>
</cp:coreProperties>
</file>