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525" windowWidth="14805" windowHeight="4590"/>
  </bookViews>
  <sheets>
    <sheet name="Финансирование" sheetId="1" r:id="rId1"/>
  </sheets>
  <calcPr calcId="145621"/>
</workbook>
</file>

<file path=xl/calcChain.xml><?xml version="1.0" encoding="utf-8"?>
<calcChain xmlns="http://schemas.openxmlformats.org/spreadsheetml/2006/main">
  <c r="S38" i="1" l="1"/>
  <c r="S31" i="1"/>
  <c r="S22" i="1"/>
  <c r="S21" i="1"/>
  <c r="S20" i="1"/>
  <c r="S16" i="1"/>
  <c r="Q43" i="1" l="1"/>
  <c r="P43" i="1"/>
  <c r="L43" i="1"/>
  <c r="K43" i="1"/>
  <c r="Q28" i="1" l="1"/>
  <c r="G28" i="1"/>
  <c r="F28" i="1"/>
  <c r="P28" i="1"/>
  <c r="L28" i="1"/>
  <c r="K28" i="1"/>
  <c r="Q25" i="1"/>
  <c r="P25" i="1"/>
  <c r="L25" i="1"/>
  <c r="K25" i="1"/>
  <c r="Q8" i="1"/>
  <c r="L8" i="1"/>
  <c r="Q13" i="1"/>
  <c r="P13" i="1"/>
  <c r="L13" i="1"/>
  <c r="K13" i="1"/>
  <c r="Q23" i="1"/>
  <c r="P23" i="1"/>
  <c r="L23" i="1"/>
  <c r="K23" i="1"/>
  <c r="Q14" i="1"/>
  <c r="P14" i="1"/>
  <c r="L14" i="1"/>
  <c r="K14" i="1"/>
  <c r="G14" i="1"/>
  <c r="G54" i="1"/>
  <c r="Q52" i="1" l="1"/>
  <c r="Q50" i="1"/>
  <c r="Q48" i="1"/>
  <c r="Q39" i="1"/>
  <c r="Q35" i="1"/>
  <c r="L39" i="1"/>
  <c r="L35" i="1"/>
  <c r="L48" i="1"/>
  <c r="L50" i="1"/>
  <c r="L52" i="1"/>
  <c r="N52" i="1" l="1"/>
  <c r="N50" i="1"/>
  <c r="N48" i="1"/>
  <c r="N43" i="1"/>
  <c r="N39" i="1"/>
  <c r="N35" i="1"/>
  <c r="N28" i="1"/>
  <c r="N25" i="1"/>
  <c r="N23" i="1"/>
  <c r="N14" i="1"/>
  <c r="N8" i="1"/>
  <c r="I54" i="1"/>
  <c r="I52" i="1"/>
  <c r="I50" i="1"/>
  <c r="I48" i="1"/>
  <c r="I43" i="1"/>
  <c r="I39" i="1"/>
  <c r="I35" i="1"/>
  <c r="I28" i="1"/>
  <c r="I25" i="1"/>
  <c r="I23" i="1"/>
  <c r="I14" i="1"/>
  <c r="I13" i="1"/>
  <c r="I8" i="1"/>
  <c r="S47" i="1"/>
  <c r="S15" i="1"/>
  <c r="S29" i="1"/>
  <c r="S12" i="1"/>
  <c r="N13" i="1" l="1"/>
  <c r="N54" i="1" s="1"/>
  <c r="S23" i="1"/>
  <c r="Q54" i="1" l="1"/>
  <c r="P54" i="1"/>
  <c r="D54" i="1"/>
  <c r="L54" i="1"/>
  <c r="K54" i="1"/>
  <c r="F54" i="1"/>
  <c r="S52" i="1"/>
  <c r="S50" i="1"/>
  <c r="S48" i="1"/>
  <c r="S14" i="1"/>
  <c r="S53" i="1" l="1"/>
  <c r="S49" i="1"/>
  <c r="S51" i="1"/>
  <c r="S45" i="1" l="1"/>
  <c r="S19" i="1" l="1"/>
  <c r="S44" i="1" l="1"/>
  <c r="S41" i="1"/>
  <c r="S40" i="1"/>
  <c r="S42" i="1"/>
  <c r="S46" i="1"/>
  <c r="S43" i="1" l="1"/>
  <c r="S36" i="1"/>
  <c r="S37" i="1"/>
  <c r="S39" i="1"/>
  <c r="V35" i="1" l="1"/>
  <c r="T35" i="1"/>
  <c r="S30" i="1"/>
  <c r="S34" i="1"/>
  <c r="S32" i="1"/>
  <c r="S33" i="1"/>
  <c r="S35" i="1" l="1"/>
  <c r="S28" i="1" l="1"/>
  <c r="S27" i="1" l="1"/>
  <c r="S26" i="1"/>
  <c r="S25" i="1" l="1"/>
  <c r="S9" i="1" l="1"/>
  <c r="S10" i="1"/>
  <c r="S11" i="1"/>
  <c r="S18" i="1"/>
  <c r="S17" i="1"/>
  <c r="S13" i="1" l="1"/>
  <c r="S24" i="1"/>
  <c r="S8" i="1" l="1"/>
  <c r="S54" i="1" s="1"/>
</calcChain>
</file>

<file path=xl/sharedStrings.xml><?xml version="1.0" encoding="utf-8"?>
<sst xmlns="http://schemas.openxmlformats.org/spreadsheetml/2006/main" count="163" uniqueCount="111">
  <si>
    <t>№ п/п</t>
  </si>
  <si>
    <t xml:space="preserve">Наименования подпрограммы, мероприятия </t>
  </si>
  <si>
    <t xml:space="preserve">Участник </t>
  </si>
  <si>
    <t>Плановый объем финансирования</t>
  </si>
  <si>
    <t>(тыс. руб.)</t>
  </si>
  <si>
    <t>Федеральный бюджет</t>
  </si>
  <si>
    <t>прочие источники</t>
  </si>
  <si>
    <t>федеральный бюджет</t>
  </si>
  <si>
    <t>Всего</t>
  </si>
  <si>
    <t xml:space="preserve">Отчет о реализации муниципальных программ </t>
  </si>
  <si>
    <t>Итого</t>
  </si>
  <si>
    <t>Результат по итогам отчетного года</t>
  </si>
  <si>
    <t>областной бюджет            Ленинградской области</t>
  </si>
  <si>
    <t>бюджет</t>
  </si>
  <si>
    <t>разница</t>
  </si>
  <si>
    <t>Администрация муниципального образования Пчевское сельское поселение Киришского муниципального района Ленинградской области</t>
  </si>
  <si>
    <t>Администрация Пчевского сельского поселения</t>
  </si>
  <si>
    <t xml:space="preserve">Администрация муниципального образования Пчевское сельское поселение Киришского муниципального района Ленинградской области
</t>
  </si>
  <si>
    <t xml:space="preserve">Администрация Пчевского сельского поселения
</t>
  </si>
  <si>
    <t>2.1.</t>
  </si>
  <si>
    <t>2.2.</t>
  </si>
  <si>
    <t xml:space="preserve"> 2.2.1.</t>
  </si>
  <si>
    <t>2.1.2.</t>
  </si>
  <si>
    <t>2.1.3.</t>
  </si>
  <si>
    <t>2.1.4.</t>
  </si>
  <si>
    <t>2.1.5.</t>
  </si>
  <si>
    <t>2.1.6.</t>
  </si>
  <si>
    <t>2.1.7.</t>
  </si>
  <si>
    <t>Подпрограмма 2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</si>
  <si>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Подпрограмма 1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</si>
  <si>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</si>
  <si>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</si>
  <si>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</si>
  <si>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</si>
  <si>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</si>
  <si>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</si>
  <si>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</si>
  <si>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</si>
  <si>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</si>
  <si>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>5.3.</t>
  </si>
  <si>
    <t>6.3.</t>
  </si>
  <si>
    <t>6.1.</t>
  </si>
  <si>
    <t>6.2.</t>
  </si>
  <si>
    <t>7.3.</t>
  </si>
  <si>
    <t>7.1.</t>
  </si>
  <si>
    <t>7.</t>
  </si>
  <si>
    <t>6.</t>
  </si>
  <si>
    <t>7.2.</t>
  </si>
  <si>
    <t>8.</t>
  </si>
  <si>
    <t>8.1.</t>
  </si>
  <si>
    <t>9</t>
  </si>
  <si>
    <t>9.1.</t>
  </si>
  <si>
    <t>10</t>
  </si>
  <si>
    <t>10.1.</t>
  </si>
  <si>
    <t>Бюджет Пчевского сельского поселения</t>
  </si>
  <si>
    <t>2.1.8.</t>
  </si>
  <si>
    <t>муниципального образования Пчевское сельское поселение Киришского муниципального района Ленинградской области за 2018 год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</si>
  <si>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  поселение "</t>
  </si>
  <si>
    <t>на 2018 год (тыс. руб.)</t>
  </si>
  <si>
    <t>Фактический объем финансирования за 2018 год</t>
  </si>
  <si>
    <t>Выполнено на отчетную дату на 01.01.2019г.</t>
  </si>
  <si>
    <t>Муниципальная программа «Устойчивое общественное развитие в муниципальном образовании Пчевское сельское поселение»</t>
  </si>
  <si>
    <t>Муниципальная программа «Стимулирование экономической активности муниципального образования Пчевское сельское поселение»</t>
  </si>
  <si>
    <t>Муниципальная программа «Развитие физической культуры и спорта в муниципальном образовании Пчевское сельское поселение»</t>
  </si>
  <si>
    <t>Муниципальная программа «Развитие культуры в муниципальном образовании Пчевское сельское   поселение »</t>
  </si>
  <si>
    <t>Муниципальная программа «Безопасность на территории муниципального образования Пчевское сельское  поселение»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</si>
  <si>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поселение»</t>
  </si>
  <si>
    <t>Муниципальная программа "Благоустройство и санитарное содержание территории муниципального  образования Пчевское сельское поселение"</t>
  </si>
  <si>
    <t xml:space="preserve">Муниципальная программа «Развитие автомобильных дорог муниципального образования Пчевское сельское поселение»
</t>
  </si>
  <si>
    <t>Муниципальная программа «Развитие частей территории муниципального образования Пчевское сельское  поселение »</t>
  </si>
  <si>
    <t>1.1.</t>
  </si>
  <si>
    <t>1.2.</t>
  </si>
  <si>
    <t>1.3.</t>
  </si>
  <si>
    <t>1.4.</t>
  </si>
  <si>
    <t>Основное мероприятие 1.4. "Установка и (или) замена приборов учета коммунальных ресурсов"</t>
  </si>
  <si>
    <t>Основное мероприятие 1.1. "Организация уличного освещения, техническое обслуживание и ремонт сетей инженерно-технического обеспечения электрической энергией"</t>
  </si>
  <si>
    <t>Основное мероприятие 1.2.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</si>
  <si>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>Основное мероприятие 1.3. "Содержание, техническое обслуживание и проведение мероприятий, направленных на повышение надежности и эффективности работы  объектов (сетей) водоснабжения и водоотведения"</t>
  </si>
  <si>
    <t>2.1.1.</t>
  </si>
  <si>
    <t>Основное мероприятие 2.1.1. "Участие в организации деятельности по сбору (в том числе раздельному) и транспортированию твердых коммунальных отходов в населенных пунктах"</t>
  </si>
  <si>
    <t>Основное мероприятие 2.1.2. "Организация водоснабжения в населенных пунктах"</t>
  </si>
  <si>
    <t>Основное мероприятие 2.1.3. "Обеспечение первичных мер пожарной безопасности в населенных пунктах"</t>
  </si>
  <si>
    <t>Основное мероприятие 2.1.4. "Поддержание и развитие существующей сети автомобильных дорог общего пользования местного значения в населенных пунктах"</t>
  </si>
  <si>
    <t>Основное мероприятие 2.1.5. "Благоустройство территории в населенных пунктах"</t>
  </si>
  <si>
    <t>Основное мероприятие 2.1.6.  «Содержание воинских захоронений в населенных пунктах»</t>
  </si>
  <si>
    <t>Основное мероприятие 2.1.7. "Организация уличного освещения в населенных пунктах"</t>
  </si>
  <si>
    <t>Основное мероприятие 2.1.8. "Планировка земельных участков для гражданских захоронений"</t>
  </si>
  <si>
    <t>Основное мероприятие 2.2.1. "Поддержание и развитие существующей сети автомобильных дорог общего пользования местного значения в административном центре"</t>
  </si>
  <si>
    <t>Основное мероприятие 3.1. "Содержание автомобильных дорог общего пользования местного значения и искусственных сооружений на них"</t>
  </si>
  <si>
    <t>Основное мероприятие 3.2.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</si>
  <si>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Основное мероприятие 4.1. "Содержание гражданских захоронений, расположенных на территории муниципального образования"</t>
  </si>
  <si>
    <t>4.6.</t>
  </si>
  <si>
    <t>Основное мероприятие 4.3. "Благоустройство территории муниципального образования"</t>
  </si>
  <si>
    <t>Основное мероприятие 4.4. "Участие в организации по сбору (в том числе раздельному) и транспортировке твердых коммунальных отходов"</t>
  </si>
  <si>
    <t>Основное мероприятие 4.5. "Обеспечение вывоза умерших граждан из внебольничных условий"</t>
  </si>
  <si>
    <t>Основное мероприятие 4.6. "Борьба с борщевиком Сосновского"</t>
  </si>
  <si>
    <t>Основное мероприятие 4.2. "Содержание воинских захоронений, расположенных на территории муниципального образования"</t>
  </si>
  <si>
    <t>Основное мероприятие 5.3. "Обеспечение капитального ремонта общего имущества многоквартирных домов за счет взносов собственников муниципального жилого фонда"</t>
  </si>
  <si>
    <t>Основное мероприятие 5.1. "Обеспечение надлежащей эксплуатации жилищного фонда многоквартирных домов"</t>
  </si>
  <si>
    <t>Основное мероприятие 5.2. "Обеспечение реализации функций в сфере управления муниципальным жилищным фондом"</t>
  </si>
  <si>
    <t>Основное мероприятие 6.1. "Обеспечение первичных мер пожарной безопасности муниципального образования"</t>
  </si>
  <si>
    <t>Основное мероприятие 6.2. "Обеспечение безопасности людей на водных объектах, охраны их жизни и здоровья"</t>
  </si>
  <si>
    <t>Основное мероприятие 6.3.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</si>
  <si>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Основное мероприятие 7.4. "Ремонт объектов культуры"</t>
  </si>
  <si>
    <t>7.4.</t>
  </si>
  <si>
    <t>Основное мероприятие 7.1. "Организация досуга и обеспечение населения муниципального образования услугами в сфере культуры"</t>
  </si>
  <si>
    <t>Основное мероприятие 7.2. "Организация библиотечного обслуживания населения, комплектование библиотечных фондов"</t>
  </si>
  <si>
    <t>Основное мероприятие 7.3. "Сохранение кадрового потенциала учреждений культуры"</t>
  </si>
  <si>
    <t>Основное мероприятие 8.1. "Организация и проведение физкультурно-оздоровительных, спортивных мероприятий и соревнований"</t>
  </si>
  <si>
    <t>Основное мероприятие 9.1. "Обеспечение функционирования общественной бани"</t>
  </si>
  <si>
    <t>Основное мероприятие 10.1. "Уплата членских взносов в  Ассоциацию «Совет муниципальных образований Ленинградской области»"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</si>
</sst>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5" fontId="8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Fill="1" applyProtection="1">
      <protection locked="0"/>
    </xf>
    <xf numFmtId="0" fontId="5" fillId="0" borderId="0" xfId="0" applyFont="1" applyFill="1" applyProtection="1">
      <protection locked="0"/>
    </xf>
    <xf numFmtId="2" fontId="0" fillId="0" borderId="0" xfId="0" applyNumberFormat="1" applyProtection="1">
      <protection locked="0"/>
    </xf>
    <xf numFmtId="2" fontId="0" fillId="3" borderId="0" xfId="0" applyNumberFormat="1" applyFill="1" applyProtection="1">
      <protection locked="0"/>
    </xf>
    <xf numFmtId="2" fontId="0" fillId="0" borderId="0" xfId="0" applyNumberFormat="1" applyFill="1" applyProtection="1"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2" fontId="12" fillId="0" borderId="0" xfId="0" applyNumberFormat="1" applyFont="1" applyFill="1" applyProtection="1"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justify" vertical="center"/>
    </xf>
    <xf numFmtId="0" fontId="7" fillId="0" borderId="0" xfId="0" applyFont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9" fillId="3" borderId="1" xfId="0" applyNumberFormat="1" applyFont="1" applyFill="1" applyBorder="1" applyAlignment="1" applyProtection="1">
      <alignment horizontal="center" vertical="center" wrapText="1"/>
    </xf>
    <xf numFmtId="2" fontId="14" fillId="3" borderId="4" xfId="0" applyNumberFormat="1" applyFont="1" applyFill="1" applyBorder="1" applyAlignment="1" applyProtection="1">
      <alignment horizontal="center" vertical="center" wrapText="1"/>
    </xf>
    <xf numFmtId="164" fontId="15" fillId="3" borderId="1" xfId="0" applyNumberFormat="1" applyFont="1" applyFill="1" applyBorder="1" applyAlignment="1" applyProtection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4" xfId="0" applyNumberFormat="1" applyFont="1" applyFill="1" applyBorder="1" applyAlignment="1" applyProtection="1">
      <alignment horizontal="center" vertical="center" wrapText="1"/>
    </xf>
    <xf numFmtId="2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3" fillId="3" borderId="4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2" fontId="10" fillId="3" borderId="4" xfId="0" applyNumberFormat="1" applyFont="1" applyFill="1" applyBorder="1" applyAlignment="1" applyProtection="1">
      <alignment horizontal="center" vertical="center" wrapText="1"/>
    </xf>
    <xf numFmtId="2" fontId="9" fillId="3" borderId="4" xfId="0" applyNumberFormat="1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center" wrapText="1"/>
    </xf>
    <xf numFmtId="164" fontId="16" fillId="3" borderId="1" xfId="0" applyNumberFormat="1" applyFont="1" applyFill="1" applyBorder="1" applyAlignment="1" applyProtection="1">
      <alignment horizontal="center" vertical="center" wrapText="1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</xf>
    <xf numFmtId="2" fontId="14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2" fontId="9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</xf>
    <xf numFmtId="2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9"/>
  <sheetViews>
    <sheetView tabSelected="1" zoomScale="80" zoomScaleNormal="80" workbookViewId="0">
      <selection activeCell="C10" sqref="C10"/>
    </sheetView>
  </sheetViews>
  <sheetFormatPr defaultRowHeight="15" x14ac:dyDescent="0.25"/>
  <cols>
    <col min="1" max="1" width="8.42578125" style="1" customWidth="1"/>
    <col min="2" max="2" width="56.7109375" style="2" customWidth="1"/>
    <col min="3" max="3" width="28.5703125" style="2" customWidth="1"/>
    <col min="4" max="4" width="12.42578125" style="3" customWidth="1"/>
    <col min="5" max="5" width="11.42578125" style="3" customWidth="1"/>
    <col min="6" max="6" width="10.42578125" style="3" customWidth="1"/>
    <col min="7" max="7" width="9.7109375" style="3" bestFit="1" customWidth="1"/>
    <col min="8" max="8" width="9.5703125" style="3" customWidth="1"/>
    <col min="9" max="9" width="10.85546875" style="3" bestFit="1" customWidth="1"/>
    <col min="10" max="11" width="10.5703125" style="3" bestFit="1" customWidth="1"/>
    <col min="12" max="12" width="10.7109375" style="3" bestFit="1" customWidth="1"/>
    <col min="13" max="13" width="10" style="3" customWidth="1"/>
    <col min="14" max="14" width="11" style="3" customWidth="1"/>
    <col min="15" max="15" width="9.140625" style="3"/>
    <col min="16" max="16" width="10.7109375" style="3" customWidth="1"/>
    <col min="17" max="17" width="9.7109375" style="3" bestFit="1" customWidth="1"/>
    <col min="18" max="18" width="10" style="3" customWidth="1"/>
    <col min="19" max="19" width="22.28515625" style="5" customWidth="1"/>
    <col min="20" max="20" width="11.85546875" style="1" hidden="1" customWidth="1"/>
    <col min="21" max="24" width="0" style="1" hidden="1" customWidth="1"/>
    <col min="25" max="16384" width="9.140625" style="1"/>
  </cols>
  <sheetData>
    <row r="2" spans="1:26" ht="17.25" customHeight="1" x14ac:dyDescent="0.25">
      <c r="A2" s="86" t="s">
        <v>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26" ht="15.75" x14ac:dyDescent="0.25">
      <c r="A3" s="88" t="s">
        <v>56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5" spans="1:26" ht="16.5" customHeight="1" x14ac:dyDescent="0.25">
      <c r="A5" s="84" t="s">
        <v>0</v>
      </c>
      <c r="B5" s="89" t="s">
        <v>1</v>
      </c>
      <c r="C5" s="89" t="s">
        <v>2</v>
      </c>
      <c r="D5" s="90" t="s">
        <v>3</v>
      </c>
      <c r="E5" s="90"/>
      <c r="F5" s="90"/>
      <c r="G5" s="90"/>
      <c r="H5" s="90"/>
      <c r="I5" s="90" t="s">
        <v>59</v>
      </c>
      <c r="J5" s="90"/>
      <c r="K5" s="90"/>
      <c r="L5" s="90"/>
      <c r="M5" s="90"/>
      <c r="N5" s="84" t="s">
        <v>60</v>
      </c>
      <c r="O5" s="84"/>
      <c r="P5" s="84"/>
      <c r="Q5" s="84"/>
      <c r="R5" s="84"/>
      <c r="S5" s="85" t="s">
        <v>11</v>
      </c>
    </row>
    <row r="6" spans="1:26" x14ac:dyDescent="0.25">
      <c r="A6" s="84"/>
      <c r="B6" s="89"/>
      <c r="C6" s="89"/>
      <c r="D6" s="90" t="s">
        <v>58</v>
      </c>
      <c r="E6" s="90"/>
      <c r="F6" s="90"/>
      <c r="G6" s="90"/>
      <c r="H6" s="90"/>
      <c r="I6" s="90" t="s">
        <v>4</v>
      </c>
      <c r="J6" s="90"/>
      <c r="K6" s="90"/>
      <c r="L6" s="90"/>
      <c r="M6" s="90"/>
      <c r="N6" s="84" t="s">
        <v>4</v>
      </c>
      <c r="O6" s="84"/>
      <c r="P6" s="84"/>
      <c r="Q6" s="84"/>
      <c r="R6" s="84"/>
      <c r="S6" s="85"/>
    </row>
    <row r="7" spans="1:26" ht="111.75" customHeight="1" x14ac:dyDescent="0.25">
      <c r="A7" s="84"/>
      <c r="B7" s="89"/>
      <c r="C7" s="89"/>
      <c r="D7" s="10" t="s">
        <v>8</v>
      </c>
      <c r="E7" s="10" t="s">
        <v>5</v>
      </c>
      <c r="F7" s="10" t="s">
        <v>12</v>
      </c>
      <c r="G7" s="10" t="s">
        <v>54</v>
      </c>
      <c r="H7" s="10" t="s">
        <v>6</v>
      </c>
      <c r="I7" s="10" t="s">
        <v>8</v>
      </c>
      <c r="J7" s="10" t="s">
        <v>7</v>
      </c>
      <c r="K7" s="10" t="s">
        <v>12</v>
      </c>
      <c r="L7" s="10" t="s">
        <v>54</v>
      </c>
      <c r="M7" s="10" t="s">
        <v>6</v>
      </c>
      <c r="N7" s="10" t="s">
        <v>8</v>
      </c>
      <c r="O7" s="10" t="s">
        <v>7</v>
      </c>
      <c r="P7" s="10" t="s">
        <v>12</v>
      </c>
      <c r="Q7" s="10" t="s">
        <v>54</v>
      </c>
      <c r="R7" s="10" t="s">
        <v>6</v>
      </c>
      <c r="S7" s="85"/>
      <c r="U7" s="1" t="s">
        <v>13</v>
      </c>
      <c r="V7" s="1" t="s">
        <v>14</v>
      </c>
    </row>
    <row r="8" spans="1:26" ht="82.5" customHeight="1" x14ac:dyDescent="0.25">
      <c r="A8" s="17">
        <v>1</v>
      </c>
      <c r="B8" s="11" t="s">
        <v>57</v>
      </c>
      <c r="C8" s="14" t="s">
        <v>15</v>
      </c>
      <c r="D8" s="46">
        <v>2712.12</v>
      </c>
      <c r="E8" s="47"/>
      <c r="F8" s="47"/>
      <c r="G8" s="46">
        <v>2712.12</v>
      </c>
      <c r="H8" s="48"/>
      <c r="I8" s="49">
        <f>SUM(I9:I12)</f>
        <v>2712.12</v>
      </c>
      <c r="J8" s="48"/>
      <c r="K8" s="48"/>
      <c r="L8" s="47">
        <f>SUM(L9:L12)</f>
        <v>2712.12</v>
      </c>
      <c r="M8" s="48"/>
      <c r="N8" s="49">
        <f>SUM(N9:N12)</f>
        <v>2603.56</v>
      </c>
      <c r="O8" s="48"/>
      <c r="P8" s="48"/>
      <c r="Q8" s="47">
        <f>SUM(Q9:Q12)</f>
        <v>2603.56</v>
      </c>
      <c r="R8" s="48"/>
      <c r="S8" s="50">
        <f>N8/D8*100</f>
        <v>95.997227261330622</v>
      </c>
      <c r="U8" s="6"/>
      <c r="Z8" s="6"/>
    </row>
    <row r="9" spans="1:26" ht="45" customHeight="1" x14ac:dyDescent="0.25">
      <c r="A9" s="38" t="s">
        <v>70</v>
      </c>
      <c r="B9" s="39" t="s">
        <v>75</v>
      </c>
      <c r="C9" s="33" t="s">
        <v>16</v>
      </c>
      <c r="D9" s="51">
        <v>2106.0700000000002</v>
      </c>
      <c r="E9" s="52"/>
      <c r="F9" s="52"/>
      <c r="G9" s="51">
        <v>2106.0700000000002</v>
      </c>
      <c r="H9" s="53"/>
      <c r="I9" s="51">
        <v>2106.0700000000002</v>
      </c>
      <c r="J9" s="12"/>
      <c r="K9" s="12"/>
      <c r="L9" s="51">
        <v>2106.0700000000002</v>
      </c>
      <c r="M9" s="12"/>
      <c r="N9" s="51">
        <v>2097.79</v>
      </c>
      <c r="O9" s="12"/>
      <c r="P9" s="12"/>
      <c r="Q9" s="51">
        <v>2097.79</v>
      </c>
      <c r="R9" s="12"/>
      <c r="S9" s="54">
        <f t="shared" ref="S9:S27" si="0">N9/D9*100</f>
        <v>99.606850674478991</v>
      </c>
      <c r="U9" s="6"/>
      <c r="Z9" s="6"/>
    </row>
    <row r="10" spans="1:26" ht="60" customHeight="1" x14ac:dyDescent="0.25">
      <c r="A10" s="38" t="s">
        <v>71</v>
      </c>
      <c r="B10" s="39" t="s">
        <v>76</v>
      </c>
      <c r="C10" s="16" t="s">
        <v>16</v>
      </c>
      <c r="D10" s="55">
        <v>266.91000000000003</v>
      </c>
      <c r="E10" s="53"/>
      <c r="F10" s="56"/>
      <c r="G10" s="56">
        <v>266.91000000000003</v>
      </c>
      <c r="H10" s="12"/>
      <c r="I10" s="51">
        <v>266.91000000000003</v>
      </c>
      <c r="J10" s="12"/>
      <c r="K10" s="12"/>
      <c r="L10" s="51">
        <v>266.91000000000003</v>
      </c>
      <c r="M10" s="12"/>
      <c r="N10" s="51">
        <v>198.89</v>
      </c>
      <c r="O10" s="12"/>
      <c r="P10" s="12"/>
      <c r="Q10" s="51">
        <v>198.89</v>
      </c>
      <c r="R10" s="12"/>
      <c r="S10" s="54">
        <f t="shared" si="0"/>
        <v>74.515754374133593</v>
      </c>
      <c r="U10" s="6"/>
      <c r="Z10" s="6"/>
    </row>
    <row r="11" spans="1:26" ht="55.5" customHeight="1" x14ac:dyDescent="0.25">
      <c r="A11" s="38" t="s">
        <v>72</v>
      </c>
      <c r="B11" s="39" t="s">
        <v>77</v>
      </c>
      <c r="C11" s="33" t="s">
        <v>16</v>
      </c>
      <c r="D11" s="51">
        <v>139.16</v>
      </c>
      <c r="E11" s="12"/>
      <c r="F11" s="12"/>
      <c r="G11" s="51">
        <v>139.16</v>
      </c>
      <c r="H11" s="12"/>
      <c r="I11" s="51">
        <v>139.16</v>
      </c>
      <c r="J11" s="12"/>
      <c r="K11" s="12"/>
      <c r="L11" s="51">
        <v>139.16</v>
      </c>
      <c r="M11" s="12"/>
      <c r="N11" s="51">
        <v>106.9</v>
      </c>
      <c r="O11" s="12"/>
      <c r="P11" s="12"/>
      <c r="Q11" s="51">
        <v>106.9</v>
      </c>
      <c r="R11" s="12"/>
      <c r="S11" s="54">
        <f t="shared" si="0"/>
        <v>76.818051164127638</v>
      </c>
      <c r="U11" s="6"/>
      <c r="Z11" s="6"/>
    </row>
    <row r="12" spans="1:26" ht="38.25" customHeight="1" x14ac:dyDescent="0.25">
      <c r="A12" s="38" t="s">
        <v>73</v>
      </c>
      <c r="B12" s="39" t="s">
        <v>74</v>
      </c>
      <c r="C12" s="33" t="s">
        <v>16</v>
      </c>
      <c r="D12" s="51">
        <v>199.98</v>
      </c>
      <c r="E12" s="12"/>
      <c r="F12" s="12"/>
      <c r="G12" s="51">
        <v>199.98</v>
      </c>
      <c r="H12" s="12"/>
      <c r="I12" s="51">
        <v>199.98</v>
      </c>
      <c r="J12" s="12"/>
      <c r="K12" s="12"/>
      <c r="L12" s="51">
        <v>199.98</v>
      </c>
      <c r="M12" s="12"/>
      <c r="N12" s="51">
        <v>199.98</v>
      </c>
      <c r="O12" s="12"/>
      <c r="P12" s="12"/>
      <c r="Q12" s="51">
        <v>199.98</v>
      </c>
      <c r="R12" s="12"/>
      <c r="S12" s="54">
        <f t="shared" si="0"/>
        <v>100</v>
      </c>
      <c r="U12" s="6"/>
      <c r="Z12" s="6"/>
    </row>
    <row r="13" spans="1:26" ht="84" customHeight="1" x14ac:dyDescent="0.25">
      <c r="A13" s="30">
        <v>2</v>
      </c>
      <c r="B13" s="40" t="s">
        <v>69</v>
      </c>
      <c r="C13" s="20" t="s">
        <v>17</v>
      </c>
      <c r="D13" s="46">
        <v>3746.21</v>
      </c>
      <c r="E13" s="47"/>
      <c r="F13" s="57">
        <v>3564</v>
      </c>
      <c r="G13" s="47">
        <v>182.21</v>
      </c>
      <c r="H13" s="48"/>
      <c r="I13" s="49">
        <f>SUM(I14,I23)</f>
        <v>3746.2100000000005</v>
      </c>
      <c r="J13" s="48"/>
      <c r="K13" s="57">
        <f>K14+K23</f>
        <v>3564</v>
      </c>
      <c r="L13" s="47">
        <f>L14+L23</f>
        <v>182.21</v>
      </c>
      <c r="M13" s="47"/>
      <c r="N13" s="46">
        <f>SUM(N14,N23)</f>
        <v>3746.2100000000005</v>
      </c>
      <c r="O13" s="47"/>
      <c r="P13" s="47">
        <f>P14+P23</f>
        <v>3564</v>
      </c>
      <c r="Q13" s="47">
        <f>Q14+Q23</f>
        <v>182.21</v>
      </c>
      <c r="R13" s="48"/>
      <c r="S13" s="50">
        <f>N13/D13*100</f>
        <v>100.00000000000003</v>
      </c>
      <c r="T13" s="6"/>
      <c r="U13" s="7"/>
      <c r="Z13" s="6"/>
    </row>
    <row r="14" spans="1:26" ht="57" customHeight="1" x14ac:dyDescent="0.25">
      <c r="A14" s="41" t="s">
        <v>19</v>
      </c>
      <c r="B14" s="42" t="s">
        <v>29</v>
      </c>
      <c r="C14" s="21" t="s">
        <v>18</v>
      </c>
      <c r="D14" s="46">
        <v>2625</v>
      </c>
      <c r="E14" s="47"/>
      <c r="F14" s="58">
        <v>2500</v>
      </c>
      <c r="G14" s="46">
        <f>SUM(G15:G22)</f>
        <v>125</v>
      </c>
      <c r="H14" s="48"/>
      <c r="I14" s="49">
        <f>SUM(I15:I22)</f>
        <v>2625.0000000000005</v>
      </c>
      <c r="J14" s="48"/>
      <c r="K14" s="58">
        <f>SUM(K15:K22)</f>
        <v>2500</v>
      </c>
      <c r="L14" s="46">
        <f>SUM(L15:L22)</f>
        <v>125</v>
      </c>
      <c r="M14" s="48"/>
      <c r="N14" s="49">
        <f>SUM(N15:N22)</f>
        <v>2625.0000000000005</v>
      </c>
      <c r="O14" s="48"/>
      <c r="P14" s="47">
        <f>SUM(P15:P22)</f>
        <v>2500</v>
      </c>
      <c r="Q14" s="47">
        <f>SUM(Q15:Q22)</f>
        <v>125</v>
      </c>
      <c r="R14" s="48"/>
      <c r="S14" s="50">
        <f>N14/D14*100</f>
        <v>100.00000000000003</v>
      </c>
      <c r="T14" s="6"/>
      <c r="U14" s="7"/>
      <c r="Z14" s="6"/>
    </row>
    <row r="15" spans="1:26" ht="55.5" customHeight="1" x14ac:dyDescent="0.25">
      <c r="A15" s="25" t="s">
        <v>78</v>
      </c>
      <c r="B15" s="39" t="s">
        <v>79</v>
      </c>
      <c r="C15" s="16" t="s">
        <v>18</v>
      </c>
      <c r="D15" s="55">
        <v>86.52</v>
      </c>
      <c r="E15" s="47"/>
      <c r="F15" s="59">
        <v>82.4</v>
      </c>
      <c r="G15" s="55">
        <v>4.12</v>
      </c>
      <c r="H15" s="48"/>
      <c r="I15" s="51">
        <v>86.52</v>
      </c>
      <c r="J15" s="48"/>
      <c r="K15" s="59">
        <v>82.4</v>
      </c>
      <c r="L15" s="55">
        <v>4.12</v>
      </c>
      <c r="M15" s="48"/>
      <c r="N15" s="51">
        <v>86.52</v>
      </c>
      <c r="O15" s="48"/>
      <c r="P15" s="59">
        <v>82.4</v>
      </c>
      <c r="Q15" s="55">
        <v>4.12</v>
      </c>
      <c r="R15" s="48"/>
      <c r="S15" s="50">
        <f>N15/D15*100</f>
        <v>100</v>
      </c>
      <c r="T15" s="6"/>
      <c r="U15" s="7"/>
      <c r="Z15" s="6"/>
    </row>
    <row r="16" spans="1:26" ht="38.25" customHeight="1" x14ac:dyDescent="0.25">
      <c r="A16" s="25" t="s">
        <v>22</v>
      </c>
      <c r="B16" s="39" t="s">
        <v>80</v>
      </c>
      <c r="C16" s="16" t="s">
        <v>18</v>
      </c>
      <c r="D16" s="55">
        <v>173.57</v>
      </c>
      <c r="E16" s="47"/>
      <c r="F16" s="59">
        <v>165.3</v>
      </c>
      <c r="G16" s="55">
        <v>8.27</v>
      </c>
      <c r="H16" s="48"/>
      <c r="I16" s="51">
        <v>173.57</v>
      </c>
      <c r="J16" s="48"/>
      <c r="K16" s="59">
        <v>165.3</v>
      </c>
      <c r="L16" s="55">
        <v>8.27</v>
      </c>
      <c r="M16" s="48"/>
      <c r="N16" s="51">
        <v>173.57</v>
      </c>
      <c r="O16" s="48"/>
      <c r="P16" s="59">
        <v>165.3</v>
      </c>
      <c r="Q16" s="55">
        <v>8.27</v>
      </c>
      <c r="R16" s="48"/>
      <c r="S16" s="50">
        <f>N16/D16*100</f>
        <v>100</v>
      </c>
      <c r="T16" s="6"/>
      <c r="U16" s="7"/>
      <c r="Z16" s="6"/>
    </row>
    <row r="17" spans="1:26" ht="40.5" customHeight="1" x14ac:dyDescent="0.25">
      <c r="A17" s="38" t="s">
        <v>23</v>
      </c>
      <c r="B17" s="39" t="s">
        <v>81</v>
      </c>
      <c r="C17" s="16" t="s">
        <v>18</v>
      </c>
      <c r="D17" s="55">
        <v>433.91</v>
      </c>
      <c r="E17" s="53"/>
      <c r="F17" s="60">
        <v>413.25</v>
      </c>
      <c r="G17" s="56">
        <v>20.66</v>
      </c>
      <c r="H17" s="12"/>
      <c r="I17" s="51">
        <v>433.91</v>
      </c>
      <c r="J17" s="12"/>
      <c r="K17" s="60">
        <v>413.25</v>
      </c>
      <c r="L17" s="56">
        <v>20.66</v>
      </c>
      <c r="M17" s="12"/>
      <c r="N17" s="51">
        <v>433.91</v>
      </c>
      <c r="O17" s="12"/>
      <c r="P17" s="60">
        <v>413.25</v>
      </c>
      <c r="Q17" s="56">
        <v>20.66</v>
      </c>
      <c r="R17" s="12"/>
      <c r="S17" s="54">
        <f t="shared" si="0"/>
        <v>100</v>
      </c>
      <c r="U17" s="6"/>
      <c r="Z17" s="6"/>
    </row>
    <row r="18" spans="1:26" ht="42" customHeight="1" x14ac:dyDescent="0.25">
      <c r="A18" s="38" t="s">
        <v>24</v>
      </c>
      <c r="B18" s="39" t="s">
        <v>82</v>
      </c>
      <c r="C18" s="16" t="s">
        <v>18</v>
      </c>
      <c r="D18" s="55">
        <v>760.84</v>
      </c>
      <c r="E18" s="53"/>
      <c r="F18" s="60">
        <v>724.61</v>
      </c>
      <c r="G18" s="56">
        <v>36.229999999999997</v>
      </c>
      <c r="H18" s="12"/>
      <c r="I18" s="51">
        <v>760.84</v>
      </c>
      <c r="J18" s="12"/>
      <c r="K18" s="60">
        <v>724.61</v>
      </c>
      <c r="L18" s="56">
        <v>36.229999999999997</v>
      </c>
      <c r="M18" s="12"/>
      <c r="N18" s="51">
        <v>760.84</v>
      </c>
      <c r="O18" s="12"/>
      <c r="P18" s="60">
        <v>724.61</v>
      </c>
      <c r="Q18" s="56">
        <v>36.229999999999997</v>
      </c>
      <c r="R18" s="12"/>
      <c r="S18" s="54">
        <f t="shared" si="0"/>
        <v>100</v>
      </c>
      <c r="U18" s="6"/>
      <c r="Z18" s="6"/>
    </row>
    <row r="19" spans="1:26" ht="32.25" customHeight="1" x14ac:dyDescent="0.25">
      <c r="A19" s="38" t="s">
        <v>25</v>
      </c>
      <c r="B19" s="39" t="s">
        <v>83</v>
      </c>
      <c r="C19" s="16" t="s">
        <v>16</v>
      </c>
      <c r="D19" s="55">
        <v>447.72</v>
      </c>
      <c r="E19" s="53"/>
      <c r="F19" s="60">
        <v>426.4</v>
      </c>
      <c r="G19" s="56">
        <v>21.32</v>
      </c>
      <c r="H19" s="12"/>
      <c r="I19" s="51">
        <v>447.72</v>
      </c>
      <c r="J19" s="12"/>
      <c r="K19" s="60">
        <v>426.4</v>
      </c>
      <c r="L19" s="56">
        <v>21.32</v>
      </c>
      <c r="M19" s="12"/>
      <c r="N19" s="51">
        <v>447.72</v>
      </c>
      <c r="O19" s="12"/>
      <c r="P19" s="60">
        <v>426.4</v>
      </c>
      <c r="Q19" s="56">
        <v>21.32</v>
      </c>
      <c r="R19" s="12"/>
      <c r="S19" s="54">
        <f t="shared" si="0"/>
        <v>100</v>
      </c>
      <c r="U19" s="6"/>
      <c r="Z19" s="6"/>
    </row>
    <row r="20" spans="1:26" ht="36.75" customHeight="1" x14ac:dyDescent="0.25">
      <c r="A20" s="38" t="s">
        <v>26</v>
      </c>
      <c r="B20" s="39" t="s">
        <v>84</v>
      </c>
      <c r="C20" s="33" t="s">
        <v>16</v>
      </c>
      <c r="D20" s="51">
        <v>199.5</v>
      </c>
      <c r="E20" s="52"/>
      <c r="F20" s="61">
        <v>190</v>
      </c>
      <c r="G20" s="62">
        <v>9.5</v>
      </c>
      <c r="H20" s="12"/>
      <c r="I20" s="51">
        <v>199.5</v>
      </c>
      <c r="J20" s="12"/>
      <c r="K20" s="61">
        <v>190</v>
      </c>
      <c r="L20" s="62">
        <v>9.5</v>
      </c>
      <c r="M20" s="12"/>
      <c r="N20" s="51">
        <v>199.5</v>
      </c>
      <c r="O20" s="12"/>
      <c r="P20" s="61">
        <v>190</v>
      </c>
      <c r="Q20" s="62">
        <v>9.5</v>
      </c>
      <c r="R20" s="63"/>
      <c r="S20" s="54">
        <f>N20/D20*100</f>
        <v>100</v>
      </c>
      <c r="U20" s="6"/>
      <c r="Z20" s="6"/>
    </row>
    <row r="21" spans="1:26" ht="37.5" customHeight="1" x14ac:dyDescent="0.25">
      <c r="A21" s="38" t="s">
        <v>27</v>
      </c>
      <c r="B21" s="39" t="s">
        <v>85</v>
      </c>
      <c r="C21" s="33" t="s">
        <v>16</v>
      </c>
      <c r="D21" s="51">
        <v>323.44</v>
      </c>
      <c r="E21" s="64"/>
      <c r="F21" s="34">
        <v>308.04000000000002</v>
      </c>
      <c r="G21" s="51">
        <v>15.4</v>
      </c>
      <c r="H21" s="65"/>
      <c r="I21" s="51">
        <v>323.44</v>
      </c>
      <c r="J21" s="63"/>
      <c r="K21" s="34">
        <v>308.04000000000002</v>
      </c>
      <c r="L21" s="51">
        <v>15.4</v>
      </c>
      <c r="M21" s="65"/>
      <c r="N21" s="51">
        <v>323.44</v>
      </c>
      <c r="O21" s="63"/>
      <c r="P21" s="34">
        <v>308.04000000000002</v>
      </c>
      <c r="Q21" s="51">
        <v>15.4</v>
      </c>
      <c r="R21" s="65"/>
      <c r="S21" s="54">
        <f>N21/D21*100</f>
        <v>100</v>
      </c>
      <c r="U21" s="6"/>
      <c r="Z21" s="6"/>
    </row>
    <row r="22" spans="1:26" ht="35.25" customHeight="1" x14ac:dyDescent="0.25">
      <c r="A22" s="38" t="s">
        <v>55</v>
      </c>
      <c r="B22" s="39" t="s">
        <v>86</v>
      </c>
      <c r="C22" s="33" t="s">
        <v>16</v>
      </c>
      <c r="D22" s="51">
        <v>199.5</v>
      </c>
      <c r="E22" s="64"/>
      <c r="F22" s="34">
        <v>190</v>
      </c>
      <c r="G22" s="51">
        <v>9.5</v>
      </c>
      <c r="H22" s="65"/>
      <c r="I22" s="51">
        <v>199.5</v>
      </c>
      <c r="J22" s="63"/>
      <c r="K22" s="34">
        <v>190</v>
      </c>
      <c r="L22" s="51">
        <v>9.5</v>
      </c>
      <c r="M22" s="65"/>
      <c r="N22" s="51">
        <v>199.5</v>
      </c>
      <c r="O22" s="63"/>
      <c r="P22" s="34">
        <v>190</v>
      </c>
      <c r="Q22" s="51">
        <v>9.5</v>
      </c>
      <c r="R22" s="65"/>
      <c r="S22" s="54">
        <f>N22/D22*100</f>
        <v>100</v>
      </c>
      <c r="U22" s="6"/>
      <c r="Z22" s="6"/>
    </row>
    <row r="23" spans="1:26" ht="58.5" customHeight="1" x14ac:dyDescent="0.25">
      <c r="A23" s="15" t="s">
        <v>20</v>
      </c>
      <c r="B23" s="9" t="s">
        <v>28</v>
      </c>
      <c r="C23" s="21" t="s">
        <v>16</v>
      </c>
      <c r="D23" s="46">
        <v>1121.21</v>
      </c>
      <c r="E23" s="47"/>
      <c r="F23" s="46">
        <v>1064</v>
      </c>
      <c r="G23" s="46">
        <v>57.21</v>
      </c>
      <c r="H23" s="66"/>
      <c r="I23" s="49">
        <f>SUM(I24)</f>
        <v>1121.21</v>
      </c>
      <c r="J23" s="48"/>
      <c r="K23" s="46">
        <f>K24</f>
        <v>1064</v>
      </c>
      <c r="L23" s="46">
        <f>L24</f>
        <v>57.21</v>
      </c>
      <c r="M23" s="66"/>
      <c r="N23" s="49">
        <f>N24</f>
        <v>1121.21</v>
      </c>
      <c r="O23" s="48"/>
      <c r="P23" s="47">
        <f>P24</f>
        <v>1064</v>
      </c>
      <c r="Q23" s="46">
        <f>Q24</f>
        <v>57.21</v>
      </c>
      <c r="R23" s="66"/>
      <c r="S23" s="50">
        <f>N23/D23*100</f>
        <v>100</v>
      </c>
      <c r="U23" s="6"/>
      <c r="Z23" s="6"/>
    </row>
    <row r="24" spans="1:26" ht="53.25" customHeight="1" x14ac:dyDescent="0.25">
      <c r="A24" s="22" t="s">
        <v>21</v>
      </c>
      <c r="B24" s="39" t="s">
        <v>87</v>
      </c>
      <c r="C24" s="16" t="s">
        <v>16</v>
      </c>
      <c r="D24" s="55">
        <v>1121.21</v>
      </c>
      <c r="E24" s="67"/>
      <c r="F24" s="67">
        <v>1064</v>
      </c>
      <c r="G24" s="67">
        <v>57.21</v>
      </c>
      <c r="H24" s="63"/>
      <c r="I24" s="51">
        <v>1121.21</v>
      </c>
      <c r="J24" s="63"/>
      <c r="K24" s="67">
        <v>1064</v>
      </c>
      <c r="L24" s="67">
        <v>57.21</v>
      </c>
      <c r="M24" s="63"/>
      <c r="N24" s="51">
        <v>1121.21</v>
      </c>
      <c r="O24" s="63"/>
      <c r="P24" s="67">
        <v>1064</v>
      </c>
      <c r="Q24" s="67">
        <v>57.21</v>
      </c>
      <c r="R24" s="63"/>
      <c r="S24" s="68">
        <f>N24/D24*100</f>
        <v>100</v>
      </c>
      <c r="U24" s="6"/>
      <c r="Z24" s="6"/>
    </row>
    <row r="25" spans="1:26" ht="80.25" customHeight="1" x14ac:dyDescent="0.25">
      <c r="A25" s="19">
        <v>3</v>
      </c>
      <c r="B25" s="23" t="s">
        <v>68</v>
      </c>
      <c r="C25" s="20" t="s">
        <v>15</v>
      </c>
      <c r="D25" s="46">
        <v>1589.79</v>
      </c>
      <c r="E25" s="47"/>
      <c r="F25" s="47">
        <v>520</v>
      </c>
      <c r="G25" s="47">
        <v>1069.79</v>
      </c>
      <c r="H25" s="48"/>
      <c r="I25" s="49">
        <f>SUM(I26:I27)</f>
        <v>1692.97</v>
      </c>
      <c r="J25" s="48"/>
      <c r="K25" s="47">
        <f>SUM(K26:K27)</f>
        <v>520</v>
      </c>
      <c r="L25" s="47">
        <f>SUM(L26:L27)</f>
        <v>1172.97</v>
      </c>
      <c r="M25" s="48"/>
      <c r="N25" s="49">
        <f>SUM(N26:N27)</f>
        <v>1646.27</v>
      </c>
      <c r="O25" s="48"/>
      <c r="P25" s="47">
        <f>SUM(P26:P27)</f>
        <v>504.4</v>
      </c>
      <c r="Q25" s="47">
        <f>SUM(Q26:Q27)</f>
        <v>1141.8699999999999</v>
      </c>
      <c r="R25" s="48"/>
      <c r="S25" s="69">
        <f t="shared" si="0"/>
        <v>103.55267047849085</v>
      </c>
      <c r="U25" s="6"/>
      <c r="Z25" s="6"/>
    </row>
    <row r="26" spans="1:26" ht="64.5" customHeight="1" x14ac:dyDescent="0.25">
      <c r="A26" s="38" t="s">
        <v>30</v>
      </c>
      <c r="B26" s="43" t="s">
        <v>88</v>
      </c>
      <c r="C26" s="16" t="s">
        <v>16</v>
      </c>
      <c r="D26" s="55">
        <v>343.18</v>
      </c>
      <c r="E26" s="53"/>
      <c r="F26" s="53"/>
      <c r="G26" s="55">
        <v>343.18</v>
      </c>
      <c r="H26" s="12"/>
      <c r="I26" s="51">
        <v>343.18</v>
      </c>
      <c r="J26" s="12"/>
      <c r="K26" s="12"/>
      <c r="L26" s="51">
        <v>343.18</v>
      </c>
      <c r="M26" s="12"/>
      <c r="N26" s="51">
        <v>343.09</v>
      </c>
      <c r="O26" s="12"/>
      <c r="P26" s="12"/>
      <c r="Q26" s="53">
        <v>343.09</v>
      </c>
      <c r="R26" s="12"/>
      <c r="S26" s="70">
        <f t="shared" si="0"/>
        <v>99.973774695495067</v>
      </c>
      <c r="T26" s="3"/>
      <c r="U26" s="6"/>
      <c r="Z26" s="6"/>
    </row>
    <row r="27" spans="1:26" ht="57.75" customHeight="1" x14ac:dyDescent="0.25">
      <c r="A27" s="38" t="s">
        <v>31</v>
      </c>
      <c r="B27" s="43" t="s">
        <v>89</v>
      </c>
      <c r="C27" s="16" t="s">
        <v>16</v>
      </c>
      <c r="D27" s="55">
        <v>1349.79</v>
      </c>
      <c r="E27" s="53"/>
      <c r="F27" s="53">
        <v>520</v>
      </c>
      <c r="G27" s="56">
        <v>829.79</v>
      </c>
      <c r="H27" s="12"/>
      <c r="I27" s="51">
        <v>1349.79</v>
      </c>
      <c r="J27" s="12"/>
      <c r="K27" s="53">
        <v>520</v>
      </c>
      <c r="L27" s="56">
        <v>829.79</v>
      </c>
      <c r="M27" s="12"/>
      <c r="N27" s="51">
        <v>1303.18</v>
      </c>
      <c r="O27" s="12"/>
      <c r="P27" s="53">
        <v>504.4</v>
      </c>
      <c r="Q27" s="53">
        <v>798.78</v>
      </c>
      <c r="R27" s="12"/>
      <c r="S27" s="70">
        <f t="shared" si="0"/>
        <v>96.546870253891342</v>
      </c>
      <c r="T27" s="8"/>
      <c r="U27" s="6"/>
      <c r="Z27" s="6"/>
    </row>
    <row r="28" spans="1:26" ht="86.25" customHeight="1" x14ac:dyDescent="0.25">
      <c r="A28" s="19">
        <v>4</v>
      </c>
      <c r="B28" s="23" t="s">
        <v>67</v>
      </c>
      <c r="C28" s="20" t="s">
        <v>15</v>
      </c>
      <c r="D28" s="46">
        <v>3778.41</v>
      </c>
      <c r="E28" s="47"/>
      <c r="F28" s="47">
        <f>SUM(F29:F34)</f>
        <v>296.10000000000002</v>
      </c>
      <c r="G28" s="47">
        <f>SUM(G29:G34)</f>
        <v>3482.31</v>
      </c>
      <c r="H28" s="48"/>
      <c r="I28" s="49">
        <f>SUM(I29:I34)</f>
        <v>3778.41</v>
      </c>
      <c r="J28" s="48"/>
      <c r="K28" s="47">
        <f>SUM(K29:K34)</f>
        <v>296.10000000000002</v>
      </c>
      <c r="L28" s="47">
        <f>SUM(L29:L34)</f>
        <v>3482.31</v>
      </c>
      <c r="M28" s="48"/>
      <c r="N28" s="49">
        <f>SUM(N29:N34)</f>
        <v>3370.24</v>
      </c>
      <c r="O28" s="48"/>
      <c r="P28" s="47">
        <f>SUM(P29:P34)</f>
        <v>296.10000000000002</v>
      </c>
      <c r="Q28" s="47">
        <f>SUM(Q29:Q34)</f>
        <v>3074.14</v>
      </c>
      <c r="R28" s="48"/>
      <c r="S28" s="69">
        <f>N28/D28*100</f>
        <v>89.197307862301869</v>
      </c>
      <c r="T28" s="6"/>
      <c r="U28" s="6"/>
      <c r="Z28" s="6"/>
    </row>
    <row r="29" spans="1:26" ht="41.25" customHeight="1" x14ac:dyDescent="0.25">
      <c r="A29" s="38" t="s">
        <v>32</v>
      </c>
      <c r="B29" s="44" t="s">
        <v>90</v>
      </c>
      <c r="C29" s="33" t="s">
        <v>16</v>
      </c>
      <c r="D29" s="51">
        <v>272.39999999999998</v>
      </c>
      <c r="E29" s="71"/>
      <c r="F29" s="35"/>
      <c r="G29" s="51">
        <v>272.39999999999998</v>
      </c>
      <c r="H29" s="72"/>
      <c r="I29" s="51">
        <v>272.39999999999998</v>
      </c>
      <c r="J29" s="12"/>
      <c r="K29" s="12"/>
      <c r="L29" s="51">
        <v>272.39999999999998</v>
      </c>
      <c r="M29" s="12"/>
      <c r="N29" s="51">
        <v>272.39999999999998</v>
      </c>
      <c r="O29" s="12"/>
      <c r="P29" s="12"/>
      <c r="Q29" s="51">
        <v>272.39999999999998</v>
      </c>
      <c r="R29" s="12"/>
      <c r="S29" s="70">
        <f t="shared" ref="S29:S35" si="1">N29/D29*100</f>
        <v>100</v>
      </c>
      <c r="U29" s="6"/>
      <c r="Z29" s="6"/>
    </row>
    <row r="30" spans="1:26" ht="45" customHeight="1" x14ac:dyDescent="0.25">
      <c r="A30" s="38" t="s">
        <v>33</v>
      </c>
      <c r="B30" s="44" t="s">
        <v>96</v>
      </c>
      <c r="C30" s="16" t="s">
        <v>16</v>
      </c>
      <c r="D30" s="55">
        <v>10</v>
      </c>
      <c r="E30" s="73"/>
      <c r="F30" s="74"/>
      <c r="G30" s="53">
        <v>10</v>
      </c>
      <c r="H30" s="72"/>
      <c r="I30" s="51">
        <v>10</v>
      </c>
      <c r="J30" s="12"/>
      <c r="K30" s="12"/>
      <c r="L30" s="51">
        <v>10</v>
      </c>
      <c r="M30" s="12"/>
      <c r="N30" s="51">
        <v>10</v>
      </c>
      <c r="O30" s="12"/>
      <c r="P30" s="12"/>
      <c r="Q30" s="51">
        <v>10</v>
      </c>
      <c r="R30" s="12"/>
      <c r="S30" s="70">
        <f t="shared" si="1"/>
        <v>100</v>
      </c>
      <c r="T30" s="6"/>
      <c r="U30" s="6"/>
      <c r="Z30" s="6"/>
    </row>
    <row r="31" spans="1:26" ht="45" customHeight="1" x14ac:dyDescent="0.25">
      <c r="A31" s="38" t="s">
        <v>34</v>
      </c>
      <c r="B31" s="44" t="s">
        <v>92</v>
      </c>
      <c r="C31" s="16" t="s">
        <v>16</v>
      </c>
      <c r="D31" s="55">
        <v>264.99</v>
      </c>
      <c r="E31" s="73"/>
      <c r="F31" s="74"/>
      <c r="G31" s="56">
        <v>264.99</v>
      </c>
      <c r="H31" s="72"/>
      <c r="I31" s="51">
        <v>264.99</v>
      </c>
      <c r="J31" s="12"/>
      <c r="K31" s="12"/>
      <c r="L31" s="51">
        <v>264.99</v>
      </c>
      <c r="M31" s="12"/>
      <c r="N31" s="51">
        <v>264.86</v>
      </c>
      <c r="O31" s="12"/>
      <c r="P31" s="12"/>
      <c r="Q31" s="51">
        <v>264.86</v>
      </c>
      <c r="R31" s="12"/>
      <c r="S31" s="70">
        <f>Q31/D31*100</f>
        <v>99.950941544963968</v>
      </c>
      <c r="T31" s="6"/>
      <c r="U31" s="6"/>
      <c r="Z31" s="6"/>
    </row>
    <row r="32" spans="1:26" ht="43.5" customHeight="1" x14ac:dyDescent="0.25">
      <c r="A32" s="38" t="s">
        <v>35</v>
      </c>
      <c r="B32" s="39" t="s">
        <v>93</v>
      </c>
      <c r="C32" s="16" t="s">
        <v>16</v>
      </c>
      <c r="D32" s="55">
        <v>2785.56</v>
      </c>
      <c r="E32" s="73"/>
      <c r="F32" s="74"/>
      <c r="G32" s="55">
        <v>2785.56</v>
      </c>
      <c r="H32" s="72"/>
      <c r="I32" s="51">
        <v>2785.56</v>
      </c>
      <c r="J32" s="12"/>
      <c r="K32" s="12"/>
      <c r="L32" s="51">
        <v>2785.56</v>
      </c>
      <c r="M32" s="12"/>
      <c r="N32" s="51">
        <v>2377.52</v>
      </c>
      <c r="O32" s="12"/>
      <c r="P32" s="12"/>
      <c r="Q32" s="51">
        <v>2377.52</v>
      </c>
      <c r="R32" s="12"/>
      <c r="S32" s="70">
        <f t="shared" si="1"/>
        <v>85.351598960352675</v>
      </c>
      <c r="T32" s="6"/>
      <c r="U32" s="6"/>
      <c r="Z32" s="6"/>
    </row>
    <row r="33" spans="1:26" ht="48" customHeight="1" x14ac:dyDescent="0.25">
      <c r="A33" s="38" t="s">
        <v>36</v>
      </c>
      <c r="B33" s="44" t="s">
        <v>94</v>
      </c>
      <c r="C33" s="16" t="s">
        <v>16</v>
      </c>
      <c r="D33" s="55">
        <v>22.46</v>
      </c>
      <c r="E33" s="73"/>
      <c r="F33" s="74"/>
      <c r="G33" s="55">
        <v>22.46</v>
      </c>
      <c r="H33" s="72"/>
      <c r="I33" s="51">
        <v>22.46</v>
      </c>
      <c r="J33" s="12"/>
      <c r="K33" s="12"/>
      <c r="L33" s="51">
        <v>22.46</v>
      </c>
      <c r="M33" s="12"/>
      <c r="N33" s="51">
        <v>22.46</v>
      </c>
      <c r="O33" s="12"/>
      <c r="P33" s="12"/>
      <c r="Q33" s="51">
        <v>22.46</v>
      </c>
      <c r="R33" s="12"/>
      <c r="S33" s="70">
        <f t="shared" si="1"/>
        <v>100</v>
      </c>
      <c r="T33" s="6"/>
      <c r="U33" s="6"/>
      <c r="Z33" s="6"/>
    </row>
    <row r="34" spans="1:26" ht="39" customHeight="1" x14ac:dyDescent="0.25">
      <c r="A34" s="38" t="s">
        <v>91</v>
      </c>
      <c r="B34" s="39" t="s">
        <v>95</v>
      </c>
      <c r="C34" s="16" t="s">
        <v>16</v>
      </c>
      <c r="D34" s="55">
        <v>423</v>
      </c>
      <c r="E34" s="73"/>
      <c r="F34" s="74">
        <v>296.10000000000002</v>
      </c>
      <c r="G34" s="53">
        <v>126.9</v>
      </c>
      <c r="H34" s="72"/>
      <c r="I34" s="51">
        <v>423</v>
      </c>
      <c r="J34" s="12"/>
      <c r="K34" s="74">
        <v>296.10000000000002</v>
      </c>
      <c r="L34" s="53">
        <v>126.9</v>
      </c>
      <c r="M34" s="12"/>
      <c r="N34" s="51">
        <v>423</v>
      </c>
      <c r="O34" s="12"/>
      <c r="P34" s="74">
        <v>296.10000000000002</v>
      </c>
      <c r="Q34" s="53">
        <v>126.9</v>
      </c>
      <c r="R34" s="12"/>
      <c r="S34" s="70">
        <f t="shared" si="1"/>
        <v>100</v>
      </c>
      <c r="U34" s="6"/>
      <c r="Z34" s="6"/>
    </row>
    <row r="35" spans="1:26" ht="88.5" customHeight="1" x14ac:dyDescent="0.25">
      <c r="A35" s="30">
        <v>5</v>
      </c>
      <c r="B35" s="36" t="s">
        <v>66</v>
      </c>
      <c r="C35" s="32" t="s">
        <v>15</v>
      </c>
      <c r="D35" s="49">
        <v>1190.98</v>
      </c>
      <c r="E35" s="75"/>
      <c r="F35" s="75"/>
      <c r="G35" s="49">
        <v>1190.98</v>
      </c>
      <c r="H35" s="48"/>
      <c r="I35" s="49">
        <f>SUM(I36:I38)</f>
        <v>1190.98</v>
      </c>
      <c r="J35" s="48"/>
      <c r="K35" s="48"/>
      <c r="L35" s="75">
        <f>SUM(L36:L38)</f>
        <v>1190.98</v>
      </c>
      <c r="M35" s="48"/>
      <c r="N35" s="49">
        <f>SUM(N36:N38)</f>
        <v>1184.26</v>
      </c>
      <c r="O35" s="48"/>
      <c r="P35" s="48"/>
      <c r="Q35" s="49">
        <f>SUM(Q36:Q38)</f>
        <v>1184.26</v>
      </c>
      <c r="R35" s="48"/>
      <c r="S35" s="69">
        <f t="shared" si="1"/>
        <v>99.435758786881394</v>
      </c>
      <c r="T35" s="3">
        <f>Q35/G35</f>
        <v>0.9943575878688139</v>
      </c>
      <c r="U35" s="6">
        <v>82043.929999999993</v>
      </c>
      <c r="V35" s="6">
        <f>U35-D35</f>
        <v>80852.95</v>
      </c>
      <c r="Z35" s="6"/>
    </row>
    <row r="36" spans="1:26" ht="36.75" customHeight="1" x14ac:dyDescent="0.25">
      <c r="A36" s="38" t="s">
        <v>37</v>
      </c>
      <c r="B36" s="44" t="s">
        <v>98</v>
      </c>
      <c r="C36" s="16" t="s">
        <v>16</v>
      </c>
      <c r="D36" s="55">
        <v>914.41</v>
      </c>
      <c r="E36" s="53"/>
      <c r="F36" s="53"/>
      <c r="G36" s="55">
        <v>914.41</v>
      </c>
      <c r="H36" s="12"/>
      <c r="I36" s="51">
        <v>914.41</v>
      </c>
      <c r="J36" s="12"/>
      <c r="K36" s="12"/>
      <c r="L36" s="51">
        <v>914.41</v>
      </c>
      <c r="M36" s="12"/>
      <c r="N36" s="51">
        <v>907.69</v>
      </c>
      <c r="O36" s="12"/>
      <c r="P36" s="12"/>
      <c r="Q36" s="51">
        <v>907.69</v>
      </c>
      <c r="R36" s="12"/>
      <c r="S36" s="70">
        <f>N36/D36*100</f>
        <v>99.265099900482284</v>
      </c>
      <c r="T36" s="8"/>
      <c r="U36" s="6"/>
      <c r="Z36" s="6"/>
    </row>
    <row r="37" spans="1:26" ht="58.5" customHeight="1" x14ac:dyDescent="0.25">
      <c r="A37" s="38" t="s">
        <v>38</v>
      </c>
      <c r="B37" s="44" t="s">
        <v>99</v>
      </c>
      <c r="C37" s="33" t="s">
        <v>16</v>
      </c>
      <c r="D37" s="51">
        <v>24</v>
      </c>
      <c r="E37" s="52"/>
      <c r="F37" s="52"/>
      <c r="G37" s="51">
        <v>24</v>
      </c>
      <c r="H37" s="12"/>
      <c r="I37" s="51">
        <v>24</v>
      </c>
      <c r="J37" s="12"/>
      <c r="K37" s="12"/>
      <c r="L37" s="51">
        <v>24</v>
      </c>
      <c r="M37" s="12"/>
      <c r="N37" s="51">
        <v>24</v>
      </c>
      <c r="O37" s="12"/>
      <c r="P37" s="12"/>
      <c r="Q37" s="51">
        <v>24</v>
      </c>
      <c r="R37" s="12"/>
      <c r="S37" s="70">
        <f t="shared" ref="S37" si="2">N37/D37*100</f>
        <v>100</v>
      </c>
      <c r="T37" s="8"/>
      <c r="U37" s="6"/>
      <c r="Z37" s="6"/>
    </row>
    <row r="38" spans="1:26" ht="58.5" customHeight="1" x14ac:dyDescent="0.25">
      <c r="A38" s="38" t="s">
        <v>39</v>
      </c>
      <c r="B38" s="44" t="s">
        <v>97</v>
      </c>
      <c r="C38" s="16" t="s">
        <v>16</v>
      </c>
      <c r="D38" s="55">
        <v>252.57</v>
      </c>
      <c r="E38" s="53"/>
      <c r="F38" s="53"/>
      <c r="G38" s="55">
        <v>252.57</v>
      </c>
      <c r="H38" s="12"/>
      <c r="I38" s="51">
        <v>252.57</v>
      </c>
      <c r="J38" s="12"/>
      <c r="K38" s="12"/>
      <c r="L38" s="51">
        <v>252.57</v>
      </c>
      <c r="M38" s="12"/>
      <c r="N38" s="51">
        <v>252.57</v>
      </c>
      <c r="O38" s="12"/>
      <c r="P38" s="12"/>
      <c r="Q38" s="51">
        <v>252.57</v>
      </c>
      <c r="R38" s="12"/>
      <c r="S38" s="70">
        <f>N38/D38*100</f>
        <v>100</v>
      </c>
      <c r="T38" s="8"/>
      <c r="U38" s="6"/>
      <c r="Z38" s="6"/>
    </row>
    <row r="39" spans="1:26" ht="81" customHeight="1" x14ac:dyDescent="0.25">
      <c r="A39" s="30" t="s">
        <v>46</v>
      </c>
      <c r="B39" s="31" t="s">
        <v>65</v>
      </c>
      <c r="C39" s="32" t="s">
        <v>15</v>
      </c>
      <c r="D39" s="49">
        <v>260.73</v>
      </c>
      <c r="E39" s="76"/>
      <c r="F39" s="76"/>
      <c r="G39" s="49">
        <v>260.73</v>
      </c>
      <c r="H39" s="77"/>
      <c r="I39" s="49">
        <f>SUM(I40:I42)</f>
        <v>260.73</v>
      </c>
      <c r="J39" s="78"/>
      <c r="K39" s="78"/>
      <c r="L39" s="76">
        <f>SUM(L40:L42)</f>
        <v>260.73</v>
      </c>
      <c r="M39" s="79"/>
      <c r="N39" s="49">
        <f>SUM(N40:N42)</f>
        <v>260.73</v>
      </c>
      <c r="O39" s="78"/>
      <c r="P39" s="78"/>
      <c r="Q39" s="49">
        <f>SUM(Q40:Q42)</f>
        <v>260.73</v>
      </c>
      <c r="R39" s="77"/>
      <c r="S39" s="69">
        <f t="shared" ref="S39:S43" si="3">N39/D39*100</f>
        <v>100</v>
      </c>
      <c r="T39" s="6"/>
      <c r="U39" s="6"/>
      <c r="Z39" s="6"/>
    </row>
    <row r="40" spans="1:26" ht="35.25" customHeight="1" x14ac:dyDescent="0.25">
      <c r="A40" s="38" t="s">
        <v>41</v>
      </c>
      <c r="B40" s="44" t="s">
        <v>100</v>
      </c>
      <c r="C40" s="33" t="s">
        <v>16</v>
      </c>
      <c r="D40" s="51">
        <v>31.09</v>
      </c>
      <c r="E40" s="35"/>
      <c r="F40" s="35"/>
      <c r="G40" s="51">
        <v>31.09</v>
      </c>
      <c r="H40" s="80"/>
      <c r="I40" s="51">
        <v>31.09</v>
      </c>
      <c r="J40" s="12"/>
      <c r="K40" s="12"/>
      <c r="L40" s="51">
        <v>31.09</v>
      </c>
      <c r="M40" s="12"/>
      <c r="N40" s="51">
        <v>31.09</v>
      </c>
      <c r="O40" s="12"/>
      <c r="P40" s="12"/>
      <c r="Q40" s="51">
        <v>31.09</v>
      </c>
      <c r="R40" s="80"/>
      <c r="S40" s="70">
        <f>N40/D40*100</f>
        <v>100</v>
      </c>
      <c r="U40" s="6"/>
      <c r="Z40" s="6"/>
    </row>
    <row r="41" spans="1:26" ht="33.75" customHeight="1" x14ac:dyDescent="0.25">
      <c r="A41" s="38" t="s">
        <v>42</v>
      </c>
      <c r="B41" s="44" t="s">
        <v>101</v>
      </c>
      <c r="C41" s="33" t="s">
        <v>16</v>
      </c>
      <c r="D41" s="34">
        <v>43.04</v>
      </c>
      <c r="E41" s="35"/>
      <c r="F41" s="52"/>
      <c r="G41" s="34">
        <v>43.04</v>
      </c>
      <c r="H41" s="12"/>
      <c r="I41" s="34">
        <v>43.04</v>
      </c>
      <c r="J41" s="12"/>
      <c r="K41" s="12"/>
      <c r="L41" s="34">
        <v>43.04</v>
      </c>
      <c r="M41" s="12"/>
      <c r="N41" s="34">
        <v>43.04</v>
      </c>
      <c r="O41" s="12"/>
      <c r="P41" s="12"/>
      <c r="Q41" s="34">
        <v>43.04</v>
      </c>
      <c r="R41" s="12"/>
      <c r="S41" s="70">
        <f>N41/D41*100</f>
        <v>100</v>
      </c>
      <c r="T41" s="6"/>
      <c r="U41" s="6"/>
      <c r="Z41" s="6"/>
    </row>
    <row r="42" spans="1:26" ht="57" customHeight="1" x14ac:dyDescent="0.25">
      <c r="A42" s="38" t="s">
        <v>40</v>
      </c>
      <c r="B42" s="44" t="s">
        <v>102</v>
      </c>
      <c r="C42" s="33" t="s">
        <v>16</v>
      </c>
      <c r="D42" s="34">
        <v>186.6</v>
      </c>
      <c r="E42" s="35"/>
      <c r="F42" s="52"/>
      <c r="G42" s="34">
        <v>186.6</v>
      </c>
      <c r="H42" s="12"/>
      <c r="I42" s="34">
        <v>186.6</v>
      </c>
      <c r="J42" s="12"/>
      <c r="K42" s="12"/>
      <c r="L42" s="34">
        <v>186.6</v>
      </c>
      <c r="M42" s="12"/>
      <c r="N42" s="34">
        <v>186.6</v>
      </c>
      <c r="O42" s="12"/>
      <c r="P42" s="12"/>
      <c r="Q42" s="34">
        <v>186.6</v>
      </c>
      <c r="R42" s="12"/>
      <c r="S42" s="70">
        <f t="shared" si="3"/>
        <v>100</v>
      </c>
      <c r="U42" s="6"/>
      <c r="Z42" s="6"/>
    </row>
    <row r="43" spans="1:26" ht="81" customHeight="1" x14ac:dyDescent="0.25">
      <c r="A43" s="24" t="s">
        <v>45</v>
      </c>
      <c r="B43" s="23" t="s">
        <v>64</v>
      </c>
      <c r="C43" s="20" t="s">
        <v>15</v>
      </c>
      <c r="D43" s="46">
        <v>7035.5</v>
      </c>
      <c r="E43" s="47"/>
      <c r="F43" s="47">
        <v>692.5</v>
      </c>
      <c r="G43" s="47">
        <v>6343</v>
      </c>
      <c r="H43" s="48"/>
      <c r="I43" s="49">
        <f>SUM(I44:I47)</f>
        <v>7035.5</v>
      </c>
      <c r="J43" s="48"/>
      <c r="K43" s="47">
        <f>SUM(K44:K47)</f>
        <v>692.5</v>
      </c>
      <c r="L43" s="47">
        <f>SUM(L44:L47)</f>
        <v>6343</v>
      </c>
      <c r="M43" s="48"/>
      <c r="N43" s="49">
        <f>SUM(N44:N47)</f>
        <v>6840.76</v>
      </c>
      <c r="O43" s="48"/>
      <c r="P43" s="47">
        <f>SUM(P44:P47)</f>
        <v>580.61</v>
      </c>
      <c r="Q43" s="47">
        <f>SUM(Q44:Q47)</f>
        <v>6260.1500000000005</v>
      </c>
      <c r="R43" s="48"/>
      <c r="S43" s="69">
        <f t="shared" si="3"/>
        <v>97.232037523985497</v>
      </c>
      <c r="U43" s="6"/>
      <c r="Z43" s="6"/>
    </row>
    <row r="44" spans="1:26" ht="65.25" customHeight="1" x14ac:dyDescent="0.25">
      <c r="A44" s="38" t="s">
        <v>44</v>
      </c>
      <c r="B44" s="44" t="s">
        <v>105</v>
      </c>
      <c r="C44" s="16" t="s">
        <v>16</v>
      </c>
      <c r="D44" s="55">
        <v>3656.95</v>
      </c>
      <c r="E44" s="53"/>
      <c r="F44" s="53"/>
      <c r="G44" s="55">
        <v>3656.95</v>
      </c>
      <c r="H44" s="12"/>
      <c r="I44" s="51">
        <v>3656.95</v>
      </c>
      <c r="J44" s="12"/>
      <c r="K44" s="12"/>
      <c r="L44" s="51">
        <v>3656.95</v>
      </c>
      <c r="M44" s="12"/>
      <c r="N44" s="51">
        <v>3600.73</v>
      </c>
      <c r="O44" s="12"/>
      <c r="P44" s="12"/>
      <c r="Q44" s="51">
        <v>3600.73</v>
      </c>
      <c r="R44" s="12"/>
      <c r="S44" s="70">
        <f>N44/D44*100</f>
        <v>98.462653303982833</v>
      </c>
      <c r="U44" s="6"/>
      <c r="Y44" s="6"/>
      <c r="Z44" s="6"/>
    </row>
    <row r="45" spans="1:26" ht="48" customHeight="1" x14ac:dyDescent="0.25">
      <c r="A45" s="38" t="s">
        <v>47</v>
      </c>
      <c r="B45" s="44" t="s">
        <v>106</v>
      </c>
      <c r="C45" s="16" t="s">
        <v>16</v>
      </c>
      <c r="D45" s="55">
        <v>1226.49</v>
      </c>
      <c r="E45" s="53"/>
      <c r="F45" s="53"/>
      <c r="G45" s="55">
        <v>1226.49</v>
      </c>
      <c r="H45" s="12"/>
      <c r="I45" s="51">
        <v>1226.49</v>
      </c>
      <c r="J45" s="12"/>
      <c r="K45" s="12"/>
      <c r="L45" s="51">
        <v>1226.49</v>
      </c>
      <c r="M45" s="12"/>
      <c r="N45" s="51">
        <v>1226.49</v>
      </c>
      <c r="O45" s="12"/>
      <c r="P45" s="12"/>
      <c r="Q45" s="51">
        <v>1226.49</v>
      </c>
      <c r="R45" s="12"/>
      <c r="S45" s="70">
        <f>N45/D45*100</f>
        <v>100</v>
      </c>
      <c r="U45" s="6"/>
      <c r="Z45" s="6"/>
    </row>
    <row r="46" spans="1:26" ht="32.25" customHeight="1" x14ac:dyDescent="0.25">
      <c r="A46" s="38" t="s">
        <v>43</v>
      </c>
      <c r="B46" s="44" t="s">
        <v>107</v>
      </c>
      <c r="C46" s="16" t="s">
        <v>16</v>
      </c>
      <c r="D46" s="55">
        <v>1776.43</v>
      </c>
      <c r="E46" s="67"/>
      <c r="F46" s="67">
        <v>692.5</v>
      </c>
      <c r="G46" s="67">
        <v>1083.93</v>
      </c>
      <c r="H46" s="63"/>
      <c r="I46" s="51">
        <v>1776.43</v>
      </c>
      <c r="J46" s="63"/>
      <c r="K46" s="67">
        <v>692.5</v>
      </c>
      <c r="L46" s="67">
        <v>1083.93</v>
      </c>
      <c r="M46" s="63"/>
      <c r="N46" s="51">
        <v>1664.54</v>
      </c>
      <c r="O46" s="63"/>
      <c r="P46" s="67">
        <v>580.61</v>
      </c>
      <c r="Q46" s="67">
        <v>1083.93</v>
      </c>
      <c r="R46" s="63"/>
      <c r="S46" s="81">
        <f t="shared" ref="S46:S53" si="4">N46/D46*100</f>
        <v>93.701412383263062</v>
      </c>
      <c r="U46" s="6"/>
      <c r="Z46" s="6"/>
    </row>
    <row r="47" spans="1:26" ht="32.25" customHeight="1" x14ac:dyDescent="0.25">
      <c r="A47" s="38" t="s">
        <v>104</v>
      </c>
      <c r="B47" s="44" t="s">
        <v>103</v>
      </c>
      <c r="C47" s="16" t="s">
        <v>16</v>
      </c>
      <c r="D47" s="55">
        <v>375.63</v>
      </c>
      <c r="E47" s="67"/>
      <c r="F47" s="67"/>
      <c r="G47" s="55">
        <v>375.63</v>
      </c>
      <c r="H47" s="63"/>
      <c r="I47" s="51">
        <v>375.63</v>
      </c>
      <c r="J47" s="63"/>
      <c r="K47" s="63"/>
      <c r="L47" s="51">
        <v>375.63</v>
      </c>
      <c r="M47" s="63"/>
      <c r="N47" s="51">
        <v>349</v>
      </c>
      <c r="O47" s="63"/>
      <c r="P47" s="63"/>
      <c r="Q47" s="51">
        <v>349</v>
      </c>
      <c r="R47" s="63"/>
      <c r="S47" s="81">
        <f t="shared" si="4"/>
        <v>92.910576897478904</v>
      </c>
      <c r="U47" s="6"/>
      <c r="Z47" s="6"/>
    </row>
    <row r="48" spans="1:26" ht="80.25" customHeight="1" x14ac:dyDescent="0.25">
      <c r="A48" s="24" t="s">
        <v>48</v>
      </c>
      <c r="B48" s="23" t="s">
        <v>63</v>
      </c>
      <c r="C48" s="20" t="s">
        <v>15</v>
      </c>
      <c r="D48" s="46">
        <v>104.2</v>
      </c>
      <c r="E48" s="47"/>
      <c r="F48" s="47"/>
      <c r="G48" s="46">
        <v>104.2</v>
      </c>
      <c r="H48" s="47"/>
      <c r="I48" s="49">
        <f>I49</f>
        <v>104.2</v>
      </c>
      <c r="J48" s="48"/>
      <c r="K48" s="48"/>
      <c r="L48" s="75">
        <f>L49</f>
        <v>104.2</v>
      </c>
      <c r="M48" s="48"/>
      <c r="N48" s="49">
        <f>N49</f>
        <v>93.77</v>
      </c>
      <c r="O48" s="48"/>
      <c r="P48" s="48"/>
      <c r="Q48" s="49">
        <f>Q49</f>
        <v>93.77</v>
      </c>
      <c r="R48" s="48"/>
      <c r="S48" s="69">
        <f t="shared" si="4"/>
        <v>89.990403071017269</v>
      </c>
      <c r="U48" s="6"/>
      <c r="Z48" s="6"/>
    </row>
    <row r="49" spans="1:26" ht="41.25" customHeight="1" x14ac:dyDescent="0.25">
      <c r="A49" s="18" t="s">
        <v>49</v>
      </c>
      <c r="B49" s="44" t="s">
        <v>108</v>
      </c>
      <c r="C49" s="16" t="s">
        <v>16</v>
      </c>
      <c r="D49" s="55">
        <v>104.2</v>
      </c>
      <c r="E49" s="53"/>
      <c r="F49" s="53"/>
      <c r="G49" s="53">
        <v>104.2</v>
      </c>
      <c r="H49" s="53"/>
      <c r="I49" s="51">
        <v>104.2</v>
      </c>
      <c r="J49" s="12"/>
      <c r="K49" s="12"/>
      <c r="L49" s="51">
        <v>104.2</v>
      </c>
      <c r="M49" s="12"/>
      <c r="N49" s="51">
        <v>93.77</v>
      </c>
      <c r="O49" s="12"/>
      <c r="P49" s="12"/>
      <c r="Q49" s="51">
        <v>93.77</v>
      </c>
      <c r="R49" s="12"/>
      <c r="S49" s="70">
        <f t="shared" si="4"/>
        <v>89.990403071017269</v>
      </c>
      <c r="U49" s="6"/>
      <c r="Z49" s="6"/>
    </row>
    <row r="50" spans="1:26" ht="82.5" customHeight="1" x14ac:dyDescent="0.25">
      <c r="A50" s="24" t="s">
        <v>50</v>
      </c>
      <c r="B50" s="23" t="s">
        <v>62</v>
      </c>
      <c r="C50" s="20" t="s">
        <v>15</v>
      </c>
      <c r="D50" s="46">
        <v>404.03</v>
      </c>
      <c r="E50" s="47"/>
      <c r="F50" s="47"/>
      <c r="G50" s="46">
        <v>404.03</v>
      </c>
      <c r="H50" s="48"/>
      <c r="I50" s="49">
        <f>I51</f>
        <v>404.03</v>
      </c>
      <c r="J50" s="48"/>
      <c r="K50" s="48"/>
      <c r="L50" s="75">
        <f>L51</f>
        <v>404.03</v>
      </c>
      <c r="M50" s="48"/>
      <c r="N50" s="49">
        <f>N51</f>
        <v>404.03</v>
      </c>
      <c r="O50" s="48"/>
      <c r="P50" s="48"/>
      <c r="Q50" s="49">
        <f>Q51</f>
        <v>404.03</v>
      </c>
      <c r="R50" s="48"/>
      <c r="S50" s="69">
        <f t="shared" ref="S50" si="5">N50/D50*100</f>
        <v>100</v>
      </c>
      <c r="U50" s="6"/>
      <c r="Z50" s="6"/>
    </row>
    <row r="51" spans="1:26" ht="30" customHeight="1" x14ac:dyDescent="0.25">
      <c r="A51" s="38" t="s">
        <v>51</v>
      </c>
      <c r="B51" s="44" t="s">
        <v>109</v>
      </c>
      <c r="C51" s="16" t="s">
        <v>16</v>
      </c>
      <c r="D51" s="55">
        <v>404.03</v>
      </c>
      <c r="E51" s="53"/>
      <c r="F51" s="53"/>
      <c r="G51" s="53">
        <v>404.03</v>
      </c>
      <c r="H51" s="12"/>
      <c r="I51" s="51">
        <v>404.03</v>
      </c>
      <c r="J51" s="12"/>
      <c r="K51" s="12"/>
      <c r="L51" s="51">
        <v>404.03</v>
      </c>
      <c r="M51" s="12"/>
      <c r="N51" s="51">
        <v>404.03</v>
      </c>
      <c r="O51" s="12"/>
      <c r="P51" s="12"/>
      <c r="Q51" s="51">
        <v>404.03</v>
      </c>
      <c r="R51" s="12"/>
      <c r="S51" s="70">
        <f t="shared" si="4"/>
        <v>100</v>
      </c>
      <c r="U51" s="6"/>
      <c r="Z51" s="6"/>
    </row>
    <row r="52" spans="1:26" ht="80.25" customHeight="1" x14ac:dyDescent="0.25">
      <c r="A52" s="24" t="s">
        <v>52</v>
      </c>
      <c r="B52" s="23" t="s">
        <v>61</v>
      </c>
      <c r="C52" s="20" t="s">
        <v>15</v>
      </c>
      <c r="D52" s="46">
        <v>3.12</v>
      </c>
      <c r="E52" s="47"/>
      <c r="F52" s="47"/>
      <c r="G52" s="47">
        <v>3.12</v>
      </c>
      <c r="H52" s="47"/>
      <c r="I52" s="49">
        <f>I53</f>
        <v>3.12</v>
      </c>
      <c r="J52" s="48"/>
      <c r="K52" s="48"/>
      <c r="L52" s="75">
        <f>L53</f>
        <v>3.12</v>
      </c>
      <c r="M52" s="48"/>
      <c r="N52" s="49">
        <f>N53</f>
        <v>3.12</v>
      </c>
      <c r="O52" s="48"/>
      <c r="P52" s="48"/>
      <c r="Q52" s="49">
        <f>Q53</f>
        <v>3.12</v>
      </c>
      <c r="R52" s="48"/>
      <c r="S52" s="69">
        <f t="shared" si="4"/>
        <v>100</v>
      </c>
      <c r="U52" s="6"/>
      <c r="Z52" s="6"/>
    </row>
    <row r="53" spans="1:26" ht="63.75" customHeight="1" x14ac:dyDescent="0.25">
      <c r="A53" s="18" t="s">
        <v>53</v>
      </c>
      <c r="B53" s="37" t="s">
        <v>110</v>
      </c>
      <c r="C53" s="16" t="s">
        <v>16</v>
      </c>
      <c r="D53" s="55">
        <v>3.12</v>
      </c>
      <c r="E53" s="53"/>
      <c r="F53" s="53"/>
      <c r="G53" s="53">
        <v>3.12</v>
      </c>
      <c r="H53" s="53"/>
      <c r="I53" s="51">
        <v>3.12</v>
      </c>
      <c r="J53" s="12"/>
      <c r="K53" s="12"/>
      <c r="L53" s="51">
        <v>3.12</v>
      </c>
      <c r="M53" s="12"/>
      <c r="N53" s="51">
        <v>3.12</v>
      </c>
      <c r="O53" s="12"/>
      <c r="P53" s="12"/>
      <c r="Q53" s="51">
        <v>3.12</v>
      </c>
      <c r="R53" s="82"/>
      <c r="S53" s="83">
        <f t="shared" si="4"/>
        <v>100</v>
      </c>
      <c r="U53" s="6"/>
      <c r="Z53" s="6"/>
    </row>
    <row r="54" spans="1:26" x14ac:dyDescent="0.25">
      <c r="A54" s="13"/>
      <c r="B54" s="45" t="s">
        <v>10</v>
      </c>
      <c r="C54" s="13"/>
      <c r="D54" s="47">
        <f>SUM(D8,D13,D25,D28,D35,D39,D43,D48,D50,D52)</f>
        <v>20825.089999999997</v>
      </c>
      <c r="E54" s="48"/>
      <c r="F54" s="47">
        <f>SUM(F8,F13,F25,F28,F35,F39,F43,F48,F50,F52)</f>
        <v>5072.6000000000004</v>
      </c>
      <c r="G54" s="47">
        <f>SUM(G8,G13,G25,G28,G35,G39,G43,G48,G50,G52)</f>
        <v>15752.490000000002</v>
      </c>
      <c r="H54" s="48"/>
      <c r="I54" s="47">
        <f>SUM(I8,I13,I25,I28,I35,I39,I43,I48,I50,I52)</f>
        <v>20928.269999999997</v>
      </c>
      <c r="J54" s="48"/>
      <c r="K54" s="47">
        <f>SUM(K8,K13,K25,K28,K35,K39,K43,K48,K50,K52)</f>
        <v>5072.6000000000004</v>
      </c>
      <c r="L54" s="47">
        <f>SUM(L8,L13,L25,L28,L35,L39,L43,L48,L50,L52)</f>
        <v>15855.670000000002</v>
      </c>
      <c r="M54" s="48"/>
      <c r="N54" s="47">
        <f>SUM(N8,N13,N25,N28,N35,N39,N43,N50,N48,N52)</f>
        <v>20152.949999999997</v>
      </c>
      <c r="O54" s="48"/>
      <c r="P54" s="47">
        <f>SUM(P8,P13,P25,P28,P35,P39,P43,P48,P50,P52)</f>
        <v>4945.1099999999997</v>
      </c>
      <c r="Q54" s="47">
        <f>SUM(Q8,Q13,Q25,Q28,Q35,Q39,Q43,Q48,Q50,Q52)</f>
        <v>15207.840000000004</v>
      </c>
      <c r="R54" s="48"/>
      <c r="S54" s="81">
        <f>AVERAGE(S8,S13,S25,S28,S35,S39,S43,S48,S50,S52)</f>
        <v>97.540540498400745</v>
      </c>
      <c r="T54" s="6"/>
      <c r="U54" s="6"/>
      <c r="Z54" s="6"/>
    </row>
    <row r="55" spans="1:26" x14ac:dyDescent="0.25">
      <c r="A55" s="26"/>
      <c r="B55" s="27"/>
      <c r="C55" s="27"/>
      <c r="D55" s="28"/>
      <c r="E55" s="28"/>
      <c r="F55" s="28"/>
      <c r="G55" s="28"/>
    </row>
    <row r="56" spans="1:26" x14ac:dyDescent="0.25">
      <c r="A56" s="26"/>
      <c r="B56" s="27"/>
      <c r="C56" s="27"/>
      <c r="D56" s="28"/>
      <c r="E56" s="29"/>
      <c r="F56" s="28"/>
      <c r="G56" s="28"/>
      <c r="I56" s="4"/>
      <c r="J56" s="4"/>
      <c r="K56" s="4"/>
      <c r="L56" s="4"/>
      <c r="N56" s="8"/>
    </row>
    <row r="57" spans="1:26" x14ac:dyDescent="0.25">
      <c r="A57" s="26"/>
      <c r="B57" s="27"/>
      <c r="C57" s="27"/>
      <c r="D57" s="28"/>
      <c r="E57" s="29"/>
      <c r="F57" s="28"/>
      <c r="G57" s="28"/>
    </row>
    <row r="58" spans="1:26" x14ac:dyDescent="0.25">
      <c r="A58" s="26"/>
      <c r="B58" s="27"/>
      <c r="C58" s="27"/>
      <c r="D58" s="28"/>
      <c r="E58" s="28"/>
      <c r="F58" s="28"/>
      <c r="G58" s="28"/>
    </row>
    <row r="59" spans="1:26" x14ac:dyDescent="0.25">
      <c r="A59" s="26"/>
      <c r="B59" s="27"/>
      <c r="C59" s="27"/>
      <c r="D59" s="28"/>
      <c r="E59" s="28"/>
      <c r="F59" s="28"/>
      <c r="G59" s="28"/>
    </row>
  </sheetData>
  <mergeCells count="12">
    <mergeCell ref="N5:R5"/>
    <mergeCell ref="N6:R6"/>
    <mergeCell ref="S5:S7"/>
    <mergeCell ref="A2:S2"/>
    <mergeCell ref="A3:S3"/>
    <mergeCell ref="A5:A7"/>
    <mergeCell ref="B5:B7"/>
    <mergeCell ref="C5:C7"/>
    <mergeCell ref="D5:H5"/>
    <mergeCell ref="D6:H6"/>
    <mergeCell ref="I5:M5"/>
    <mergeCell ref="I6:M6"/>
  </mergeCells>
  <pageMargins left="0" right="0" top="0.35433070866141736" bottom="0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Финансирование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2019-03-15T00:38:23Z</dcterms:modified>
</cp:coreProperties>
</file>